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egões Eletrônicos\2022\PE 25.2022 - Apoio Administrativo - 29.11\"/>
    </mc:Choice>
  </mc:AlternateContent>
  <xr:revisionPtr revIDLastSave="0" documentId="13_ncr:1_{3FE8094E-AFD2-450A-A467-F76C4316BC02}" xr6:coauthVersionLast="47" xr6:coauthVersionMax="47" xr10:uidLastSave="{00000000-0000-0000-0000-000000000000}"/>
  <bookViews>
    <workbookView xWindow="-120" yWindow="-120" windowWidth="24240" windowHeight="13140" tabRatio="647" xr2:uid="{00000000-000D-0000-FFFF-FFFF00000000}"/>
  </bookViews>
  <sheets>
    <sheet name="Auxiliar Adm" sheetId="69" r:id="rId1"/>
    <sheet name="Resumo" sheetId="53" r:id="rId2"/>
  </sheets>
  <definedNames>
    <definedName name="_xlnm.Print_Area" localSheetId="0">'Auxiliar Adm'!$A$1:$L$124</definedName>
    <definedName name="_xlnm.Print_Area" localSheetId="1">Resumo!$A$1:$G$4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69" l="1"/>
  <c r="L22" i="69"/>
  <c r="C3" i="53" s="1"/>
  <c r="B3" i="53"/>
  <c r="E3" i="53" l="1"/>
  <c r="A123" i="69"/>
  <c r="L49" i="69" l="1"/>
  <c r="J108" i="69" l="1"/>
  <c r="K104" i="69" s="1"/>
  <c r="K108" i="69" s="1"/>
  <c r="K82" i="69"/>
  <c r="K43" i="69"/>
  <c r="K45" i="69" s="1"/>
  <c r="K61" i="69" s="1"/>
  <c r="K34" i="69"/>
  <c r="K60" i="69" s="1"/>
  <c r="L48" i="69"/>
  <c r="L57" i="69" s="1"/>
  <c r="K72" i="69" l="1"/>
  <c r="L24" i="69"/>
  <c r="L62" i="69" l="1"/>
  <c r="L28" i="69"/>
  <c r="L112" i="69" l="1"/>
  <c r="L70" i="69"/>
  <c r="L66" i="69"/>
  <c r="L78" i="69"/>
  <c r="L76" i="69"/>
  <c r="L79" i="69"/>
  <c r="L71" i="69"/>
  <c r="L80" i="69"/>
  <c r="L68" i="69"/>
  <c r="L77" i="69"/>
  <c r="L81" i="69"/>
  <c r="L69" i="69"/>
  <c r="L67" i="69"/>
  <c r="L33" i="69"/>
  <c r="L32" i="69"/>
  <c r="L82" i="69" l="1"/>
  <c r="L89" i="69" s="1"/>
  <c r="L72" i="69"/>
  <c r="L114" i="69" s="1"/>
  <c r="L34" i="69"/>
  <c r="L60" i="69" l="1"/>
  <c r="L40" i="69"/>
  <c r="L42" i="69"/>
  <c r="L39" i="69"/>
  <c r="L37" i="69"/>
  <c r="L44" i="69"/>
  <c r="L43" i="69"/>
  <c r="L41" i="69"/>
  <c r="L38" i="69"/>
  <c r="L98" i="69" l="1"/>
  <c r="L116" i="69" s="1"/>
  <c r="L45" i="69" l="1"/>
  <c r="L61" i="69" s="1"/>
  <c r="L63" i="69" s="1"/>
  <c r="L86" i="69" l="1"/>
  <c r="L90" i="69" s="1"/>
  <c r="L91" i="69" s="1"/>
  <c r="L115" i="69" s="1"/>
  <c r="L113" i="69"/>
  <c r="L117" i="69" l="1"/>
  <c r="L101" i="69" l="1"/>
  <c r="L102" i="69" l="1"/>
  <c r="L106" i="69" s="1"/>
  <c r="L105" i="69" l="1"/>
  <c r="L104" i="69"/>
  <c r="L103" i="69"/>
  <c r="L107" i="69"/>
  <c r="L108" i="69" l="1"/>
  <c r="L118" i="69" s="1"/>
  <c r="L119" i="69" s="1"/>
  <c r="E123" i="69" s="1"/>
  <c r="I123" i="69" l="1"/>
  <c r="L123" i="69" l="1"/>
  <c r="D3" i="53"/>
  <c r="L124" i="69" l="1"/>
  <c r="G3" i="53" s="1"/>
  <c r="G4" i="53" s="1"/>
  <c r="F3" i="53"/>
  <c r="F4" i="53" s="1"/>
</calcChain>
</file>

<file path=xl/sharedStrings.xml><?xml version="1.0" encoding="utf-8"?>
<sst xmlns="http://schemas.openxmlformats.org/spreadsheetml/2006/main" count="231" uniqueCount="144">
  <si>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</si>
  <si>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</si>
  <si>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</si>
  <si>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</si>
  <si>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</si>
  <si>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</si>
  <si>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</si>
  <si>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</si>
  <si>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</si>
  <si>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</si>
  <si>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</si>
  <si>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</si>
  <si>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</si>
  <si>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</si>
  <si>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</si>
  <si>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</si>
  <si>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</si>
  <si>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</si>
  <si>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</si>
  <si>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</si>
  <si>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</si>
  <si>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</si>
  <si>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</si>
  <si>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</si>
  <si>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</si>
  <si>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</si>
  <si>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</si>
  <si>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</si>
  <si>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</si>
  <si>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</si>
  <si>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</si>
  <si>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</si>
  <si>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</si>
  <si>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</si>
  <si>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</si>
  <si>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</si>
  <si>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</si>
  <si>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</si>
  <si>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</si>
  <si>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</si>
  <si>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</si>
  <si>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</si>
  <si>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</si>
  <si>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</si>
  <si>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</si>
  <si>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</si>
  <si>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</si>
  <si>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</si>
  <si>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</si>
  <si>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</si>
  <si>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</si>
  <si>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</si>
  <si>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</si>
  <si>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</si>
  <si>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</si>
  <si>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</si>
  <si>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</si>
  <si>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</si>
  <si>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</si>
  <si>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</si>
  <si>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</si>
  <si>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</si>
  <si>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</si>
  <si>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</si>
  <si>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</si>
  <si>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</si>
  <si>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</si>
  <si>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</si>
  <si>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</si>
  <si>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</si>
  <si>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</si>
  <si>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</si>
  <si>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</si>
  <si>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</si>
  <si>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</si>
  <si>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</si>
  <si>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</si>
  <si>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</si>
  <si>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</si>
  <si>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</si>
  <si>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</si>
  <si>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</si>
  <si>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</si>
  <si>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</si>
  <si>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</si>
  <si>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</si>
  <si>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</si>
  <si>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</si>
  <si>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</si>
  <si>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</si>
  <si>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</si>
  <si>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</si>
  <si>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</si>
  <si>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</si>
  <si>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</si>
  <si>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</si>
  <si>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</si>
  <si>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</si>
  <si>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</si>
  <si>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Quant. Postos</t>
  </si>
  <si>
    <t>Valor Anual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</si>
  <si>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</si>
  <si>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</si>
  <si>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</si>
  <si>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</si>
  <si>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</si>
  <si>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</si>
  <si>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</si>
  <si>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</si>
  <si>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</si>
  <si>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</si>
  <si>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</si>
  <si>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</si>
  <si>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</si>
  <si>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</si>
  <si>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Desconto</t>
  </si>
  <si>
    <t>Dias</t>
  </si>
  <si>
    <t>Valor</t>
  </si>
  <si>
    <t>COFINS</t>
  </si>
  <si>
    <t>Substituto na Licença Paternidade</t>
  </si>
  <si>
    <t>Substituto na Cobertura de Férias</t>
  </si>
  <si>
    <t>Nº de registro no MTE</t>
  </si>
  <si>
    <t>Número de meses de execução contratual</t>
  </si>
  <si>
    <t>Quantidade total a contratar (em função da unidade de medida)</t>
  </si>
  <si>
    <t>Equipamentos (custo mensal por empregado)</t>
  </si>
  <si>
    <t>Ferramentas (custo mensal por empregado)</t>
  </si>
  <si>
    <t>Valor por posto</t>
  </si>
  <si>
    <t>Auxiliar Administrativo</t>
  </si>
  <si>
    <t>4110-05</t>
  </si>
  <si>
    <t>Salário mínimo vigente 2022</t>
  </si>
  <si>
    <t>Categoria Profissional (Denominação na CCT)</t>
  </si>
  <si>
    <t>Valor Salário</t>
  </si>
  <si>
    <t>PLANILHA DE CUSTO E FORMAÇÃO DE PREÇOS</t>
  </si>
  <si>
    <t>2022/2023</t>
  </si>
  <si>
    <t>RJ001084/2022</t>
  </si>
  <si>
    <t>01/02</t>
  </si>
  <si>
    <t>Auxílio Refeição/ Alimentação (Cláusula 15ª CCT)</t>
  </si>
  <si>
    <t>Auxílio Creche (Cláusula 18ª CCT)</t>
  </si>
  <si>
    <t>Seguro de Vida (Cláusula 19ª CCT)</t>
  </si>
  <si>
    <t>2022/000065</t>
  </si>
  <si>
    <t>EPI (custo mensal por empregado)</t>
  </si>
  <si>
    <t>Plano de Saúde ou Auxílio Saúde (Cláusula 17ª CCT)</t>
  </si>
  <si>
    <t>Transporte (Cláusula 16ª CCT)</t>
  </si>
  <si>
    <t>PE 025/2022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</si>
</sst>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  <xf numFmtId="0" fontId="2" fillId="0" borderId="0"/>
  </cellStyleXfs>
  <cellXfs count="192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1" fontId="7" fillId="4" borderId="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8" fillId="4" borderId="3" xfId="0" applyNumberFormat="1" applyFont="1" applyFill="1" applyBorder="1" applyAlignment="1">
      <alignment horizontal="center" vertical="center"/>
    </xf>
    <xf numFmtId="167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8" fontId="8" fillId="4" borderId="3" xfId="0" applyNumberFormat="1" applyFont="1" applyFill="1" applyBorder="1" applyAlignment="1">
      <alignment horizontal="center" vertical="center"/>
    </xf>
    <xf numFmtId="168" fontId="8" fillId="4" borderId="2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44" fontId="8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9" fontId="5" fillId="4" borderId="1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10" fontId="4" fillId="9" borderId="11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0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44" fontId="7" fillId="8" borderId="3" xfId="0" applyNumberFormat="1" applyFont="1" applyFill="1" applyBorder="1" applyAlignment="1">
      <alignment horizontal="center" vertical="center"/>
    </xf>
    <xf numFmtId="44" fontId="7" fillId="6" borderId="3" xfId="0" applyNumberFormat="1" applyFont="1" applyFill="1" applyBorder="1" applyAlignment="1">
      <alignment horizontal="center" vertical="center"/>
    </xf>
    <xf numFmtId="10" fontId="4" fillId="6" borderId="3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44" fontId="8" fillId="0" borderId="3" xfId="5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5" fillId="0" borderId="3" xfId="0" applyFont="1" applyBorder="1" applyAlignment="1">
      <alignment horizontal="center" vertical="center"/>
    </xf>
    <xf numFmtId="44" fontId="5" fillId="0" borderId="3" xfId="0" applyNumberFormat="1" applyFont="1" applyBorder="1" applyAlignment="1">
      <alignment vertical="center"/>
    </xf>
    <xf numFmtId="9" fontId="5" fillId="0" borderId="3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44" fontId="15" fillId="0" borderId="1" xfId="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43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8" fillId="4" borderId="3" xfId="0" applyFont="1" applyFill="1" applyBorder="1" applyAlignment="1">
      <alignment horizontal="center" vertical="center" wrapText="1"/>
    </xf>
    <xf numFmtId="44" fontId="14" fillId="5" borderId="0" xfId="5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4" fontId="14" fillId="5" borderId="29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4" fontId="7" fillId="4" borderId="3" xfId="5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44" fontId="7" fillId="9" borderId="3" xfId="0" applyNumberFormat="1" applyFont="1" applyFill="1" applyBorder="1" applyAlignment="1">
      <alignment horizontal="center" vertical="center"/>
    </xf>
    <xf numFmtId="44" fontId="7" fillId="8" borderId="20" xfId="0" applyNumberFormat="1" applyFont="1" applyFill="1" applyBorder="1" applyAlignment="1">
      <alignment horizontal="center" vertical="center"/>
    </xf>
    <xf numFmtId="44" fontId="7" fillId="8" borderId="3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44" fontId="8" fillId="0" borderId="21" xfId="0" applyNumberFormat="1" applyFont="1" applyBorder="1" applyAlignment="1">
      <alignment horizontal="center" vertical="center"/>
    </xf>
    <xf numFmtId="165" fontId="7" fillId="8" borderId="6" xfId="0" applyNumberFormat="1" applyFont="1" applyFill="1" applyBorder="1" applyAlignment="1">
      <alignment horizontal="center" vertical="center"/>
    </xf>
    <xf numFmtId="0" fontId="18" fillId="0" borderId="0" xfId="0" applyFont="1"/>
    <xf numFmtId="44" fontId="15" fillId="0" borderId="1" xfId="0" applyNumberFormat="1" applyFont="1" applyFill="1" applyBorder="1" applyAlignment="1">
      <alignment horizontal="center" vertical="center" wrapText="1"/>
    </xf>
    <xf numFmtId="44" fontId="8" fillId="0" borderId="3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right" vertical="center" wrapText="1"/>
    </xf>
    <xf numFmtId="0" fontId="4" fillId="8" borderId="11" xfId="0" applyFont="1" applyFill="1" applyBorder="1" applyAlignment="1">
      <alignment horizontal="right" vertical="center" wrapText="1"/>
    </xf>
    <xf numFmtId="0" fontId="4" fillId="8" borderId="20" xfId="0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/>
    </xf>
    <xf numFmtId="0" fontId="4" fillId="8" borderId="20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/>
    </xf>
    <xf numFmtId="0" fontId="4" fillId="0" borderId="24" xfId="0" applyFont="1" applyBorder="1" applyAlignment="1">
      <alignment horizontal="justify" vertical="top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10" fontId="7" fillId="0" borderId="23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0" fontId="4" fillId="0" borderId="6" xfId="0" applyNumberFormat="1" applyFont="1" applyBorder="1" applyAlignment="1">
      <alignment horizontal="justify" vertical="top" wrapText="1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/>
    </xf>
    <xf numFmtId="0" fontId="4" fillId="6" borderId="2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4" fillId="8" borderId="3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24" xfId="0" applyFont="1" applyFill="1" applyBorder="1" applyAlignment="1">
      <alignment horizontal="justify" vertical="top" wrapText="1"/>
    </xf>
    <xf numFmtId="0" fontId="5" fillId="4" borderId="19" xfId="1" applyNumberFormat="1" applyFont="1" applyFill="1" applyBorder="1" applyAlignment="1">
      <alignment horizontal="center" vertical="center"/>
    </xf>
    <xf numFmtId="0" fontId="5" fillId="4" borderId="11" xfId="1" applyNumberFormat="1" applyFont="1" applyFill="1" applyBorder="1" applyAlignment="1">
      <alignment horizontal="center" vertical="center"/>
    </xf>
    <xf numFmtId="0" fontId="5" fillId="4" borderId="15" xfId="1" applyNumberFormat="1" applyFont="1" applyFill="1" applyBorder="1" applyAlignment="1">
      <alignment horizontal="center" vertical="center"/>
    </xf>
    <xf numFmtId="9" fontId="5" fillId="2" borderId="19" xfId="0" applyNumberFormat="1" applyFont="1" applyFill="1" applyBorder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14" fontId="5" fillId="2" borderId="19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right" vertical="center"/>
    </xf>
    <xf numFmtId="0" fontId="4" fillId="9" borderId="11" xfId="0" applyFont="1" applyFill="1" applyBorder="1" applyAlignment="1">
      <alignment horizontal="right" vertical="center"/>
    </xf>
    <xf numFmtId="0" fontId="4" fillId="9" borderId="20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0" fontId="4" fillId="2" borderId="24" xfId="0" applyFont="1" applyFill="1" applyBorder="1" applyAlignment="1">
      <alignment horizontal="justify" vertical="top" wrapText="1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/>
    </xf>
    <xf numFmtId="0" fontId="5" fillId="2" borderId="20" xfId="0" applyFont="1" applyFill="1" applyBorder="1" applyAlignment="1">
      <alignment horizontal="justify" vertical="top"/>
    </xf>
    <xf numFmtId="0" fontId="12" fillId="7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left" vertical="center"/>
    </xf>
    <xf numFmtId="0" fontId="4" fillId="9" borderId="13" xfId="0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right" vertical="center"/>
    </xf>
  </cellXfs>
  <cellStyles count="9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3 3" xfId="8" xr:uid="{4599EADC-DB17-4824-9710-329F0852ED0D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125"/>
  <sheetViews>
    <sheetView tabSelected="1" view="pageBreakPreview" zoomScaleNormal="78" zoomScaleSheetLayoutView="100" workbookViewId="0">
      <selection activeCell="D5" sqref="D5:L5"/>
    </sheetView>
  </sheetViews>
  <sheetFormatPr defaultColWidth="8.7109375" defaultRowHeight="14.25" x14ac:dyDescent="0.2"/>
  <cols>
    <col min="1" max="11" width="12.42578125" style="1" customWidth="1"/>
    <col min="12" max="12" width="18.140625" style="9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66" t="s">
        <v>132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14" s="2" customFormat="1" ht="21.95" customHeight="1" thickTop="1" thickBot="1" x14ac:dyDescent="0.3">
      <c r="A2" s="53" t="s">
        <v>28</v>
      </c>
      <c r="B2" s="55"/>
      <c r="C2" s="55"/>
      <c r="D2" s="169" t="s">
        <v>139</v>
      </c>
      <c r="E2" s="103"/>
      <c r="F2" s="103"/>
      <c r="G2" s="103"/>
      <c r="H2" s="103"/>
      <c r="I2" s="103"/>
      <c r="J2" s="103"/>
      <c r="K2" s="103"/>
      <c r="L2" s="103"/>
    </row>
    <row r="3" spans="1:14" s="2" customFormat="1" ht="21.95" customHeight="1" thickTop="1" thickBot="1" x14ac:dyDescent="0.3">
      <c r="A3" s="53" t="s">
        <v>29</v>
      </c>
      <c r="B3" s="55"/>
      <c r="C3" s="55"/>
      <c r="D3" s="169" t="s">
        <v>143</v>
      </c>
      <c r="E3" s="103"/>
      <c r="F3" s="103"/>
      <c r="G3" s="103"/>
      <c r="H3" s="103"/>
      <c r="I3" s="103"/>
      <c r="J3" s="103"/>
      <c r="K3" s="103"/>
      <c r="L3" s="103"/>
    </row>
    <row r="4" spans="1:14" s="2" customFormat="1" ht="21.95" customHeight="1" thickTop="1" thickBot="1" x14ac:dyDescent="0.3">
      <c r="A4" s="53" t="s">
        <v>30</v>
      </c>
      <c r="B4" s="55"/>
      <c r="C4" s="55"/>
      <c r="D4" s="170">
        <v>44894</v>
      </c>
      <c r="E4" s="103"/>
      <c r="F4" s="103"/>
      <c r="G4" s="103"/>
      <c r="H4" s="103"/>
      <c r="I4" s="103"/>
      <c r="J4" s="103"/>
      <c r="K4" s="103"/>
      <c r="L4" s="103"/>
    </row>
    <row r="5" spans="1:14" s="2" customFormat="1" ht="21.95" customHeight="1" thickTop="1" thickBot="1" x14ac:dyDescent="0.3">
      <c r="A5" s="54" t="s">
        <v>31</v>
      </c>
      <c r="B5" s="53"/>
      <c r="C5" s="55"/>
      <c r="D5" s="169" t="s">
        <v>127</v>
      </c>
      <c r="E5" s="103"/>
      <c r="F5" s="103"/>
      <c r="G5" s="103"/>
      <c r="H5" s="103"/>
      <c r="I5" s="103"/>
      <c r="J5" s="103"/>
      <c r="K5" s="103"/>
      <c r="L5" s="103"/>
    </row>
    <row r="6" spans="1:14" s="2" customFormat="1" ht="21.95" customHeight="1" thickTop="1" thickBo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84"/>
    </row>
    <row r="7" spans="1:14" s="2" customFormat="1" ht="21.95" customHeight="1" thickTop="1" thickBot="1" x14ac:dyDescent="0.3">
      <c r="A7" s="40" t="s">
        <v>32</v>
      </c>
      <c r="B7" s="5" t="s">
        <v>109</v>
      </c>
      <c r="C7" s="5"/>
      <c r="D7" s="5"/>
      <c r="E7" s="5"/>
      <c r="F7" s="5"/>
      <c r="G7" s="5"/>
      <c r="H7" s="5"/>
      <c r="I7" s="5"/>
      <c r="J7" s="5"/>
      <c r="K7" s="5"/>
      <c r="L7" s="6" t="s">
        <v>95</v>
      </c>
    </row>
    <row r="8" spans="1:14" s="2" customFormat="1" ht="21.95" customHeight="1" thickTop="1" thickBot="1" x14ac:dyDescent="0.3">
      <c r="A8" s="40" t="s">
        <v>32</v>
      </c>
      <c r="B8" s="7" t="s">
        <v>122</v>
      </c>
      <c r="C8" s="7"/>
      <c r="D8" s="7"/>
      <c r="E8" s="7"/>
      <c r="F8" s="7"/>
      <c r="G8" s="7"/>
      <c r="H8" s="7"/>
      <c r="I8" s="7"/>
      <c r="J8" s="7"/>
      <c r="K8" s="7"/>
      <c r="L8" s="8">
        <v>12</v>
      </c>
    </row>
    <row r="9" spans="1:14" s="2" customFormat="1" ht="21.95" customHeight="1" thickTop="1" thickBot="1" x14ac:dyDescent="0.3">
      <c r="A9" s="40" t="s">
        <v>32</v>
      </c>
      <c r="B9" s="5" t="s">
        <v>52</v>
      </c>
      <c r="C9" s="5"/>
      <c r="D9" s="5"/>
      <c r="E9" s="5"/>
      <c r="F9" s="5"/>
      <c r="G9" s="5"/>
      <c r="H9" s="5"/>
      <c r="I9" s="5"/>
      <c r="J9" s="5"/>
      <c r="K9" s="5"/>
      <c r="L9" s="9" t="s">
        <v>133</v>
      </c>
    </row>
    <row r="10" spans="1:14" s="2" customFormat="1" ht="21.95" customHeight="1" thickTop="1" thickBot="1" x14ac:dyDescent="0.3">
      <c r="A10" s="40" t="s">
        <v>32</v>
      </c>
      <c r="B10" s="5" t="s">
        <v>121</v>
      </c>
      <c r="C10" s="5"/>
      <c r="D10" s="5"/>
      <c r="E10" s="5"/>
      <c r="F10" s="5"/>
      <c r="G10" s="5"/>
      <c r="H10" s="5"/>
      <c r="I10" s="5"/>
      <c r="J10" s="5"/>
      <c r="K10" s="5"/>
      <c r="L10" s="9" t="s">
        <v>134</v>
      </c>
    </row>
    <row r="11" spans="1:14" s="2" customFormat="1" ht="21.95" customHeight="1" thickTop="1" thickBot="1" x14ac:dyDescent="0.3">
      <c r="A11" s="40" t="s">
        <v>32</v>
      </c>
      <c r="B11" s="5" t="s">
        <v>53</v>
      </c>
      <c r="C11" s="5"/>
      <c r="D11" s="5"/>
      <c r="E11" s="5"/>
      <c r="F11" s="5"/>
      <c r="G11" s="5"/>
      <c r="H11" s="5"/>
      <c r="I11" s="5"/>
      <c r="J11" s="5"/>
      <c r="K11" s="5"/>
      <c r="L11" s="10" t="s">
        <v>96</v>
      </c>
    </row>
    <row r="12" spans="1:14" s="2" customFormat="1" ht="21.95" customHeight="1" thickTop="1" thickBot="1" x14ac:dyDescent="0.3">
      <c r="A12" s="40" t="s">
        <v>32</v>
      </c>
      <c r="B12" s="5" t="s">
        <v>123</v>
      </c>
      <c r="C12" s="5"/>
      <c r="D12" s="5"/>
      <c r="E12" s="5"/>
      <c r="F12" s="5"/>
      <c r="G12" s="5"/>
      <c r="H12" s="5"/>
      <c r="I12" s="5"/>
      <c r="J12" s="5"/>
      <c r="K12" s="5"/>
      <c r="L12" s="6">
        <v>26</v>
      </c>
    </row>
    <row r="13" spans="1:14" s="2" customFormat="1" ht="21.95" customHeight="1" thickTop="1" thickBot="1" x14ac:dyDescent="0.3">
      <c r="A13" s="40" t="s">
        <v>32</v>
      </c>
      <c r="B13" s="5" t="s">
        <v>129</v>
      </c>
      <c r="C13" s="5"/>
      <c r="D13" s="5"/>
      <c r="E13" s="5"/>
      <c r="F13" s="5"/>
      <c r="G13" s="5"/>
      <c r="H13" s="5"/>
      <c r="I13" s="5"/>
      <c r="J13" s="5"/>
      <c r="K13" s="5"/>
      <c r="L13" s="83">
        <v>1212</v>
      </c>
    </row>
    <row r="14" spans="1:14" s="2" customFormat="1" ht="21.95" customHeight="1" thickTop="1" thickBot="1" x14ac:dyDescent="0.3">
      <c r="A14" s="181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3"/>
    </row>
    <row r="15" spans="1:14" s="2" customFormat="1" ht="21.95" customHeight="1" thickTop="1" thickBot="1" x14ac:dyDescent="0.3">
      <c r="A15" s="184" t="s">
        <v>33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1" t="s">
        <v>92</v>
      </c>
      <c r="N15" s="11" t="s">
        <v>94</v>
      </c>
    </row>
    <row r="16" spans="1:14" s="2" customFormat="1" ht="20.100000000000001" customHeight="1" thickTop="1" thickBot="1" x14ac:dyDescent="0.3">
      <c r="A16" s="41">
        <v>1</v>
      </c>
      <c r="B16" s="5" t="s">
        <v>54</v>
      </c>
      <c r="C16" s="5"/>
      <c r="D16" s="5"/>
      <c r="E16" s="5"/>
      <c r="F16" s="5"/>
      <c r="G16" s="5"/>
      <c r="H16" s="5"/>
      <c r="I16" s="5"/>
      <c r="J16" s="5"/>
      <c r="K16" s="5"/>
      <c r="L16" s="12">
        <v>1436.19</v>
      </c>
      <c r="M16" s="13"/>
      <c r="N16" s="13"/>
    </row>
    <row r="17" spans="1:14" s="2" customFormat="1" ht="30" thickTop="1" thickBot="1" x14ac:dyDescent="0.3">
      <c r="A17" s="41">
        <v>2</v>
      </c>
      <c r="B17" s="5" t="s">
        <v>130</v>
      </c>
      <c r="C17" s="5"/>
      <c r="D17" s="5"/>
      <c r="E17" s="5"/>
      <c r="F17" s="5"/>
      <c r="G17" s="5"/>
      <c r="H17" s="5"/>
      <c r="I17" s="5"/>
      <c r="J17" s="5"/>
      <c r="K17" s="5"/>
      <c r="L17" s="77" t="s">
        <v>127</v>
      </c>
      <c r="M17" s="14"/>
      <c r="N17" s="14"/>
    </row>
    <row r="18" spans="1:14" s="2" customFormat="1" ht="20.100000000000001" customHeight="1" thickTop="1" thickBot="1" x14ac:dyDescent="0.3">
      <c r="A18" s="41">
        <v>3</v>
      </c>
      <c r="B18" s="5" t="s">
        <v>55</v>
      </c>
      <c r="C18" s="5"/>
      <c r="D18" s="5"/>
      <c r="E18" s="5"/>
      <c r="F18" s="5"/>
      <c r="G18" s="5"/>
      <c r="H18" s="5"/>
      <c r="I18" s="5"/>
      <c r="J18" s="5"/>
      <c r="K18" s="5"/>
      <c r="L18" s="57" t="s">
        <v>135</v>
      </c>
      <c r="M18" s="15"/>
      <c r="N18" s="15"/>
    </row>
    <row r="19" spans="1:14" s="2" customFormat="1" ht="20.100000000000001" customHeight="1" thickTop="1" thickBot="1" x14ac:dyDescent="0.3">
      <c r="A19" s="41">
        <v>4</v>
      </c>
      <c r="B19" s="5" t="s">
        <v>56</v>
      </c>
      <c r="C19" s="5"/>
      <c r="D19" s="5"/>
      <c r="E19" s="5"/>
      <c r="F19" s="5"/>
      <c r="G19" s="5"/>
      <c r="H19" s="5"/>
      <c r="I19" s="5"/>
      <c r="J19" s="5"/>
      <c r="K19" s="5"/>
      <c r="L19" s="15" t="s">
        <v>128</v>
      </c>
      <c r="M19" s="16"/>
      <c r="N19" s="16"/>
    </row>
    <row r="20" spans="1:14" s="2" customFormat="1" ht="21.95" customHeight="1" thickTop="1" thickBot="1" x14ac:dyDescent="0.3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9"/>
    </row>
    <row r="21" spans="1:14" s="2" customFormat="1" ht="21.95" customHeight="1" thickTop="1" thickBot="1" x14ac:dyDescent="0.3">
      <c r="A21" s="108" t="s">
        <v>34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10"/>
      <c r="M21" s="11" t="s">
        <v>92</v>
      </c>
      <c r="N21" s="11" t="s">
        <v>94</v>
      </c>
    </row>
    <row r="22" spans="1:14" s="2" customFormat="1" ht="21.95" customHeight="1" thickTop="1" thickBot="1" x14ac:dyDescent="0.3">
      <c r="A22" s="41" t="s">
        <v>0</v>
      </c>
      <c r="B22" s="5" t="s">
        <v>57</v>
      </c>
      <c r="C22" s="5"/>
      <c r="D22" s="5"/>
      <c r="E22" s="5"/>
      <c r="F22" s="5"/>
      <c r="G22" s="5"/>
      <c r="H22" s="5"/>
      <c r="I22" s="5"/>
      <c r="J22" s="5"/>
      <c r="K22" s="17"/>
      <c r="L22" s="18">
        <f>L16</f>
        <v>1436.19</v>
      </c>
      <c r="M22" s="19"/>
      <c r="N22" s="19"/>
    </row>
    <row r="23" spans="1:14" s="2" customFormat="1" ht="21.95" customHeight="1" thickTop="1" thickBot="1" x14ac:dyDescent="0.3">
      <c r="A23" s="41" t="s">
        <v>1</v>
      </c>
      <c r="B23" s="169" t="s">
        <v>17</v>
      </c>
      <c r="C23" s="103"/>
      <c r="D23" s="103"/>
      <c r="E23" s="103"/>
      <c r="F23" s="103" t="s">
        <v>104</v>
      </c>
      <c r="G23" s="103"/>
      <c r="H23" s="103"/>
      <c r="I23" s="103"/>
      <c r="J23" s="180"/>
      <c r="K23" s="24">
        <v>0</v>
      </c>
      <c r="L23" s="18">
        <v>0</v>
      </c>
      <c r="M23" s="19"/>
      <c r="N23" s="19"/>
    </row>
    <row r="24" spans="1:14" s="2" customFormat="1" ht="21.95" customHeight="1" thickTop="1" thickBot="1" x14ac:dyDescent="0.3">
      <c r="A24" s="50" t="s">
        <v>2</v>
      </c>
      <c r="B24" s="169" t="s">
        <v>18</v>
      </c>
      <c r="C24" s="103"/>
      <c r="D24" s="103"/>
      <c r="E24" s="103"/>
      <c r="F24" s="103"/>
      <c r="G24" s="103"/>
      <c r="H24" s="103"/>
      <c r="I24" s="103"/>
      <c r="J24" s="180"/>
      <c r="K24" s="24">
        <v>0</v>
      </c>
      <c r="L24" s="56">
        <f>L22*K24</f>
        <v>0</v>
      </c>
      <c r="M24" s="19"/>
      <c r="N24" s="19"/>
    </row>
    <row r="25" spans="1:14" s="2" customFormat="1" ht="21.95" customHeight="1" thickTop="1" thickBot="1" x14ac:dyDescent="0.3">
      <c r="A25" s="41" t="s">
        <v>3</v>
      </c>
      <c r="B25" s="171" t="s">
        <v>19</v>
      </c>
      <c r="C25" s="171"/>
      <c r="D25" s="171"/>
      <c r="E25" s="171"/>
      <c r="F25" s="172"/>
      <c r="G25" s="171"/>
      <c r="H25" s="172"/>
      <c r="I25" s="171"/>
      <c r="J25" s="171"/>
      <c r="K25" s="173"/>
      <c r="L25" s="18">
        <v>0</v>
      </c>
      <c r="M25" s="19"/>
      <c r="N25" s="19"/>
    </row>
    <row r="26" spans="1:14" s="2" customFormat="1" ht="21.95" customHeight="1" thickTop="1" thickBot="1" x14ac:dyDescent="0.3">
      <c r="A26" s="41" t="s">
        <v>4</v>
      </c>
      <c r="B26" s="103" t="s">
        <v>58</v>
      </c>
      <c r="C26" s="103"/>
      <c r="D26" s="103"/>
      <c r="E26" s="103"/>
      <c r="F26" s="103"/>
      <c r="G26" s="103"/>
      <c r="H26" s="103"/>
      <c r="I26" s="103"/>
      <c r="J26" s="103"/>
      <c r="K26" s="104"/>
      <c r="L26" s="18">
        <v>0</v>
      </c>
      <c r="M26" s="19"/>
      <c r="N26" s="19"/>
    </row>
    <row r="27" spans="1:14" s="2" customFormat="1" ht="21.95" customHeight="1" thickTop="1" thickBot="1" x14ac:dyDescent="0.3">
      <c r="A27" s="41" t="s">
        <v>6</v>
      </c>
      <c r="B27" s="103" t="s">
        <v>59</v>
      </c>
      <c r="C27" s="103"/>
      <c r="D27" s="103"/>
      <c r="E27" s="103"/>
      <c r="F27" s="103"/>
      <c r="G27" s="103"/>
      <c r="H27" s="103"/>
      <c r="I27" s="103"/>
      <c r="J27" s="103"/>
      <c r="K27" s="104"/>
      <c r="L27" s="18">
        <v>0</v>
      </c>
      <c r="M27" s="19"/>
      <c r="N27" s="19"/>
    </row>
    <row r="28" spans="1:14" s="2" customFormat="1" ht="21.95" customHeight="1" thickTop="1" thickBot="1" x14ac:dyDescent="0.3">
      <c r="A28" s="174" t="s">
        <v>35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  <c r="L28" s="85">
        <f>SUM(L22:L27)</f>
        <v>1436.19</v>
      </c>
      <c r="M28" s="20"/>
      <c r="N28" s="20"/>
    </row>
    <row r="29" spans="1:14" s="2" customFormat="1" ht="21.95" customHeight="1" thickTop="1" thickBot="1" x14ac:dyDescent="0.3">
      <c r="A29" s="116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6"/>
    </row>
    <row r="30" spans="1:14" s="2" customFormat="1" ht="21.95" customHeight="1" thickTop="1" thickBot="1" x14ac:dyDescent="0.3">
      <c r="A30" s="108" t="s">
        <v>36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M30" s="20"/>
      <c r="N30" s="20"/>
    </row>
    <row r="31" spans="1:14" s="2" customFormat="1" ht="21.95" customHeight="1" thickTop="1" thickBot="1" x14ac:dyDescent="0.3">
      <c r="A31" s="147" t="s">
        <v>114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8"/>
      <c r="M31" s="11" t="s">
        <v>92</v>
      </c>
      <c r="N31" s="11" t="s">
        <v>94</v>
      </c>
    </row>
    <row r="32" spans="1:14" s="2" customFormat="1" ht="21.95" customHeight="1" thickTop="1" thickBot="1" x14ac:dyDescent="0.3">
      <c r="A32" s="21" t="s">
        <v>0</v>
      </c>
      <c r="B32" s="187" t="s">
        <v>16</v>
      </c>
      <c r="C32" s="187"/>
      <c r="D32" s="187"/>
      <c r="E32" s="187"/>
      <c r="F32" s="187"/>
      <c r="G32" s="187"/>
      <c r="H32" s="187"/>
      <c r="I32" s="187"/>
      <c r="J32" s="187"/>
      <c r="K32" s="22">
        <v>8.3299999999999999E-2</v>
      </c>
      <c r="L32" s="18">
        <f>L28*K32</f>
        <v>119.63462700000001</v>
      </c>
      <c r="M32" s="23"/>
      <c r="N32" s="23"/>
    </row>
    <row r="33" spans="1:14" s="2" customFormat="1" ht="21.95" customHeight="1" thickTop="1" thickBot="1" x14ac:dyDescent="0.3">
      <c r="A33" s="21" t="s">
        <v>1</v>
      </c>
      <c r="B33" s="187" t="s">
        <v>60</v>
      </c>
      <c r="C33" s="187"/>
      <c r="D33" s="187"/>
      <c r="E33" s="187"/>
      <c r="F33" s="187"/>
      <c r="G33" s="187"/>
      <c r="H33" s="187"/>
      <c r="I33" s="187"/>
      <c r="J33" s="187"/>
      <c r="K33" s="22">
        <v>0.121</v>
      </c>
      <c r="L33" s="18">
        <f>L28*K33</f>
        <v>173.77898999999999</v>
      </c>
      <c r="M33" s="23"/>
      <c r="N33" s="23"/>
    </row>
    <row r="34" spans="1:14" s="2" customFormat="1" ht="21.95" customHeight="1" thickTop="1" thickBot="1" x14ac:dyDescent="0.3">
      <c r="A34" s="42"/>
      <c r="B34" s="188" t="s">
        <v>8</v>
      </c>
      <c r="C34" s="188"/>
      <c r="D34" s="188"/>
      <c r="E34" s="188"/>
      <c r="F34" s="188"/>
      <c r="G34" s="188"/>
      <c r="H34" s="188"/>
      <c r="I34" s="188"/>
      <c r="J34" s="188"/>
      <c r="K34" s="43">
        <f>SUM(K32:K33)</f>
        <v>0.20429999999999998</v>
      </c>
      <c r="L34" s="85">
        <f>SUM(L32:L33)</f>
        <v>293.41361699999999</v>
      </c>
      <c r="M34" s="20"/>
      <c r="N34" s="20"/>
    </row>
    <row r="35" spans="1:14" s="2" customFormat="1" ht="21.95" customHeight="1" thickTop="1" thickBot="1" x14ac:dyDescent="0.3">
      <c r="A35" s="116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6"/>
    </row>
    <row r="36" spans="1:14" s="2" customFormat="1" ht="21.95" customHeight="1" thickTop="1" thickBot="1" x14ac:dyDescent="0.3">
      <c r="A36" s="147" t="s">
        <v>37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8"/>
      <c r="M36" s="11" t="s">
        <v>92</v>
      </c>
      <c r="N36" s="11" t="s">
        <v>94</v>
      </c>
    </row>
    <row r="37" spans="1:14" s="2" customFormat="1" ht="21.95" customHeight="1" thickTop="1" thickBot="1" x14ac:dyDescent="0.3">
      <c r="A37" s="44" t="s">
        <v>0</v>
      </c>
      <c r="B37" s="157" t="s">
        <v>10</v>
      </c>
      <c r="C37" s="157"/>
      <c r="D37" s="157"/>
      <c r="E37" s="157"/>
      <c r="F37" s="157"/>
      <c r="G37" s="157"/>
      <c r="H37" s="157"/>
      <c r="I37" s="157"/>
      <c r="J37" s="157"/>
      <c r="K37" s="24">
        <v>0.2</v>
      </c>
      <c r="L37" s="18">
        <f>($L$28+$L$34)*K37</f>
        <v>345.92072340000004</v>
      </c>
      <c r="M37" s="19"/>
      <c r="N37" s="19"/>
    </row>
    <row r="38" spans="1:14" s="2" customFormat="1" ht="21.95" customHeight="1" thickTop="1" thickBot="1" x14ac:dyDescent="0.3">
      <c r="A38" s="44" t="s">
        <v>1</v>
      </c>
      <c r="B38" s="157" t="s">
        <v>61</v>
      </c>
      <c r="C38" s="157"/>
      <c r="D38" s="157"/>
      <c r="E38" s="157"/>
      <c r="F38" s="157"/>
      <c r="G38" s="157"/>
      <c r="H38" s="157"/>
      <c r="I38" s="157"/>
      <c r="J38" s="157"/>
      <c r="K38" s="24">
        <v>1.4999999999999999E-2</v>
      </c>
      <c r="L38" s="18">
        <f t="shared" ref="L38:L44" si="0">($L$28+$L$34)*K38</f>
        <v>25.944054254999998</v>
      </c>
      <c r="M38" s="19"/>
      <c r="N38" s="19"/>
    </row>
    <row r="39" spans="1:14" s="2" customFormat="1" ht="21.95" customHeight="1" thickTop="1" thickBot="1" x14ac:dyDescent="0.3">
      <c r="A39" s="44" t="s">
        <v>2</v>
      </c>
      <c r="B39" s="157" t="s">
        <v>62</v>
      </c>
      <c r="C39" s="157"/>
      <c r="D39" s="157"/>
      <c r="E39" s="157"/>
      <c r="F39" s="157"/>
      <c r="G39" s="157"/>
      <c r="H39" s="157"/>
      <c r="I39" s="157"/>
      <c r="J39" s="157"/>
      <c r="K39" s="24">
        <v>0.01</v>
      </c>
      <c r="L39" s="18">
        <f t="shared" si="0"/>
        <v>17.296036170000001</v>
      </c>
      <c r="M39" s="19"/>
      <c r="N39" s="19"/>
    </row>
    <row r="40" spans="1:14" s="2" customFormat="1" ht="21.95" customHeight="1" thickTop="1" thickBot="1" x14ac:dyDescent="0.3">
      <c r="A40" s="44" t="s">
        <v>3</v>
      </c>
      <c r="B40" s="157" t="s">
        <v>11</v>
      </c>
      <c r="C40" s="157"/>
      <c r="D40" s="157"/>
      <c r="E40" s="157"/>
      <c r="F40" s="157"/>
      <c r="G40" s="157"/>
      <c r="H40" s="157"/>
      <c r="I40" s="157"/>
      <c r="J40" s="157"/>
      <c r="K40" s="24">
        <v>2E-3</v>
      </c>
      <c r="L40" s="18">
        <f t="shared" si="0"/>
        <v>3.459207234</v>
      </c>
      <c r="M40" s="19"/>
      <c r="N40" s="19"/>
    </row>
    <row r="41" spans="1:14" s="2" customFormat="1" ht="21.95" customHeight="1" thickTop="1" thickBot="1" x14ac:dyDescent="0.3">
      <c r="A41" s="44" t="s">
        <v>4</v>
      </c>
      <c r="B41" s="157" t="s">
        <v>63</v>
      </c>
      <c r="C41" s="157"/>
      <c r="D41" s="157"/>
      <c r="E41" s="157"/>
      <c r="F41" s="157"/>
      <c r="G41" s="157"/>
      <c r="H41" s="157"/>
      <c r="I41" s="157"/>
      <c r="J41" s="157"/>
      <c r="K41" s="24">
        <v>2.5000000000000001E-2</v>
      </c>
      <c r="L41" s="18">
        <f t="shared" si="0"/>
        <v>43.240090425000005</v>
      </c>
      <c r="M41" s="19"/>
      <c r="N41" s="19"/>
    </row>
    <row r="42" spans="1:14" s="2" customFormat="1" ht="21.95" customHeight="1" thickTop="1" thickBot="1" x14ac:dyDescent="0.3">
      <c r="A42" s="44" t="s">
        <v>5</v>
      </c>
      <c r="B42" s="157" t="s">
        <v>12</v>
      </c>
      <c r="C42" s="157"/>
      <c r="D42" s="157"/>
      <c r="E42" s="157"/>
      <c r="F42" s="157"/>
      <c r="G42" s="157"/>
      <c r="H42" s="157"/>
      <c r="I42" s="157"/>
      <c r="J42" s="157"/>
      <c r="K42" s="24">
        <v>0.08</v>
      </c>
      <c r="L42" s="18">
        <f t="shared" si="0"/>
        <v>138.36828936000001</v>
      </c>
      <c r="M42" s="19"/>
      <c r="N42" s="19"/>
    </row>
    <row r="43" spans="1:14" s="2" customFormat="1" ht="21.95" customHeight="1" thickTop="1" thickBot="1" x14ac:dyDescent="0.3">
      <c r="A43" s="44" t="s">
        <v>6</v>
      </c>
      <c r="B43" s="39" t="s">
        <v>64</v>
      </c>
      <c r="C43" s="164">
        <v>0.03</v>
      </c>
      <c r="D43" s="165"/>
      <c r="E43" s="165"/>
      <c r="F43" s="161" t="s">
        <v>89</v>
      </c>
      <c r="G43" s="162"/>
      <c r="H43" s="161">
        <v>2</v>
      </c>
      <c r="I43" s="162"/>
      <c r="J43" s="163"/>
      <c r="K43" s="24">
        <f>C43*H43</f>
        <v>0.06</v>
      </c>
      <c r="L43" s="18">
        <f t="shared" si="0"/>
        <v>103.77621701999999</v>
      </c>
      <c r="M43" s="19"/>
      <c r="N43" s="19"/>
    </row>
    <row r="44" spans="1:14" s="2" customFormat="1" ht="21.95" customHeight="1" thickTop="1" thickBot="1" x14ac:dyDescent="0.3">
      <c r="A44" s="44" t="s">
        <v>7</v>
      </c>
      <c r="B44" s="5" t="s">
        <v>13</v>
      </c>
      <c r="C44" s="5"/>
      <c r="D44" s="25"/>
      <c r="E44" s="25"/>
      <c r="F44" s="25"/>
      <c r="G44" s="26"/>
      <c r="H44" s="135"/>
      <c r="I44" s="135"/>
      <c r="J44" s="134"/>
      <c r="K44" s="24">
        <v>6.0000000000000001E-3</v>
      </c>
      <c r="L44" s="18">
        <f t="shared" si="0"/>
        <v>10.377621702000001</v>
      </c>
      <c r="M44" s="19"/>
      <c r="N44" s="19"/>
    </row>
    <row r="45" spans="1:14" s="2" customFormat="1" ht="21.95" customHeight="1" thickTop="1" thickBot="1" x14ac:dyDescent="0.3">
      <c r="A45" s="154" t="s">
        <v>8</v>
      </c>
      <c r="B45" s="154" t="s">
        <v>13</v>
      </c>
      <c r="C45" s="154"/>
      <c r="D45" s="154"/>
      <c r="E45" s="154"/>
      <c r="F45" s="154"/>
      <c r="G45" s="154"/>
      <c r="H45" s="154"/>
      <c r="I45" s="154"/>
      <c r="J45" s="154"/>
      <c r="K45" s="45">
        <f>SUM(K37:K44)</f>
        <v>0.39800000000000008</v>
      </c>
      <c r="L45" s="47">
        <f>SUM(L37:L44)</f>
        <v>688.38223956600007</v>
      </c>
      <c r="M45" s="20"/>
      <c r="N45" s="20"/>
    </row>
    <row r="46" spans="1:14" s="2" customFormat="1" ht="21.95" customHeight="1" thickTop="1" thickBot="1" x14ac:dyDescent="0.3">
      <c r="A46" s="158" t="s">
        <v>105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60"/>
    </row>
    <row r="47" spans="1:14" s="2" customFormat="1" ht="21.95" customHeight="1" thickTop="1" thickBot="1" x14ac:dyDescent="0.3">
      <c r="A47" s="147" t="s">
        <v>38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8"/>
      <c r="M47" s="11" t="s">
        <v>92</v>
      </c>
      <c r="N47" s="11" t="s">
        <v>94</v>
      </c>
    </row>
    <row r="48" spans="1:14" s="2" customFormat="1" ht="21.95" customHeight="1" thickTop="1" thickBot="1" x14ac:dyDescent="0.3">
      <c r="A48" s="46" t="s">
        <v>0</v>
      </c>
      <c r="B48" s="142" t="s">
        <v>142</v>
      </c>
      <c r="C48" s="143"/>
      <c r="D48" s="143"/>
      <c r="E48" s="144"/>
      <c r="F48" s="59" t="s">
        <v>117</v>
      </c>
      <c r="G48" s="60">
        <v>4.05</v>
      </c>
      <c r="H48" s="59" t="s">
        <v>116</v>
      </c>
      <c r="I48" s="59">
        <v>21</v>
      </c>
      <c r="J48" s="59" t="s">
        <v>115</v>
      </c>
      <c r="K48" s="61">
        <v>0.06</v>
      </c>
      <c r="L48" s="18">
        <f>IF((G48*I48*2)-(L22*K48)&lt;0,0,((G48*I48*2)-(L22*K48)))</f>
        <v>83.928599999999989</v>
      </c>
      <c r="M48" s="23"/>
      <c r="N48" s="23"/>
    </row>
    <row r="49" spans="1:14" s="2" customFormat="1" ht="21.95" customHeight="1" thickTop="1" thickBot="1" x14ac:dyDescent="0.3">
      <c r="A49" s="46" t="s">
        <v>1</v>
      </c>
      <c r="B49" s="79" t="s">
        <v>136</v>
      </c>
      <c r="C49" s="79"/>
      <c r="D49" s="79"/>
      <c r="E49" s="79"/>
      <c r="F49" s="59" t="s">
        <v>117</v>
      </c>
      <c r="G49" s="60">
        <v>23.72</v>
      </c>
      <c r="H49" s="59" t="s">
        <v>116</v>
      </c>
      <c r="I49" s="59">
        <v>21</v>
      </c>
      <c r="J49" s="59" t="s">
        <v>115</v>
      </c>
      <c r="K49" s="61">
        <v>0.1</v>
      </c>
      <c r="L49" s="18">
        <f>G49*I49*(1-K49)</f>
        <v>448.30799999999999</v>
      </c>
      <c r="M49" s="23"/>
      <c r="N49" s="23"/>
    </row>
    <row r="50" spans="1:14" s="2" customFormat="1" ht="21.95" customHeight="1" thickTop="1" thickBot="1" x14ac:dyDescent="0.3">
      <c r="A50" s="46" t="s">
        <v>2</v>
      </c>
      <c r="B50" s="145" t="s">
        <v>141</v>
      </c>
      <c r="C50" s="145"/>
      <c r="D50" s="145"/>
      <c r="E50" s="145"/>
      <c r="F50" s="145"/>
      <c r="G50" s="145"/>
      <c r="H50" s="145"/>
      <c r="I50" s="145"/>
      <c r="J50" s="145"/>
      <c r="K50" s="145"/>
      <c r="L50" s="93">
        <v>147.13</v>
      </c>
      <c r="M50" s="23"/>
      <c r="N50" s="23"/>
    </row>
    <row r="51" spans="1:14" s="2" customFormat="1" ht="21.95" customHeight="1" thickTop="1" thickBot="1" x14ac:dyDescent="0.3">
      <c r="A51" s="46" t="s">
        <v>3</v>
      </c>
      <c r="B51" s="145" t="s">
        <v>137</v>
      </c>
      <c r="C51" s="145"/>
      <c r="D51" s="145"/>
      <c r="E51" s="145"/>
      <c r="F51" s="145"/>
      <c r="G51" s="145"/>
      <c r="H51" s="145"/>
      <c r="I51" s="145"/>
      <c r="J51" s="145"/>
      <c r="K51" s="145"/>
      <c r="L51" s="93">
        <v>218.1</v>
      </c>
      <c r="M51" s="23"/>
      <c r="N51" s="23"/>
    </row>
    <row r="52" spans="1:14" s="2" customFormat="1" ht="21.95" customHeight="1" thickTop="1" thickBot="1" x14ac:dyDescent="0.3">
      <c r="A52" s="46" t="s">
        <v>4</v>
      </c>
      <c r="B52" s="145" t="s">
        <v>138</v>
      </c>
      <c r="C52" s="145"/>
      <c r="D52" s="145"/>
      <c r="E52" s="145"/>
      <c r="F52" s="145"/>
      <c r="G52" s="145"/>
      <c r="H52" s="145"/>
      <c r="I52" s="145"/>
      <c r="J52" s="145"/>
      <c r="K52" s="145"/>
      <c r="L52" s="93">
        <v>20</v>
      </c>
      <c r="M52" s="23"/>
      <c r="N52" s="23"/>
    </row>
    <row r="53" spans="1:14" s="2" customFormat="1" ht="21.95" customHeight="1" thickTop="1" thickBot="1" x14ac:dyDescent="0.3">
      <c r="A53" s="46" t="s">
        <v>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8">
        <v>0</v>
      </c>
      <c r="M53" s="23"/>
      <c r="N53" s="23"/>
    </row>
    <row r="54" spans="1:14" s="2" customFormat="1" ht="21.95" customHeight="1" thickTop="1" thickBot="1" x14ac:dyDescent="0.3">
      <c r="A54" s="46" t="s">
        <v>6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8">
        <v>0</v>
      </c>
      <c r="M54" s="23"/>
      <c r="N54" s="23"/>
    </row>
    <row r="55" spans="1:14" s="2" customFormat="1" ht="21.95" customHeight="1" thickTop="1" thickBot="1" x14ac:dyDescent="0.3">
      <c r="A55" s="46" t="s">
        <v>7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8">
        <v>0</v>
      </c>
      <c r="M55" s="23"/>
      <c r="N55" s="23"/>
    </row>
    <row r="56" spans="1:14" s="2" customFormat="1" ht="21.95" customHeight="1" thickTop="1" thickBot="1" x14ac:dyDescent="0.3">
      <c r="A56" s="46" t="s">
        <v>20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8">
        <v>0</v>
      </c>
      <c r="M56" s="23"/>
      <c r="N56" s="23"/>
    </row>
    <row r="57" spans="1:14" s="2" customFormat="1" ht="21.95" customHeight="1" thickTop="1" thickBot="1" x14ac:dyDescent="0.3">
      <c r="A57" s="94" t="s">
        <v>8</v>
      </c>
      <c r="B57" s="95"/>
      <c r="C57" s="95"/>
      <c r="D57" s="95"/>
      <c r="E57" s="95"/>
      <c r="F57" s="95"/>
      <c r="G57" s="95"/>
      <c r="H57" s="95"/>
      <c r="I57" s="95"/>
      <c r="J57" s="95"/>
      <c r="K57" s="115"/>
      <c r="L57" s="47">
        <f>SUM(L48:L56)</f>
        <v>917.46659999999997</v>
      </c>
      <c r="M57" s="20"/>
      <c r="N57" s="20"/>
    </row>
    <row r="58" spans="1:14" s="2" customFormat="1" ht="21.95" customHeight="1" thickTop="1" thickBot="1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</row>
    <row r="59" spans="1:14" s="2" customFormat="1" ht="21.95" customHeight="1" thickTop="1" thickBot="1" x14ac:dyDescent="0.3">
      <c r="A59" s="147" t="s">
        <v>39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8"/>
      <c r="M59" s="11" t="s">
        <v>92</v>
      </c>
      <c r="N59" s="11" t="s">
        <v>94</v>
      </c>
    </row>
    <row r="60" spans="1:14" s="2" customFormat="1" ht="21.95" customHeight="1" thickTop="1" thickBot="1" x14ac:dyDescent="0.3">
      <c r="A60" s="27" t="s">
        <v>21</v>
      </c>
      <c r="B60" s="145" t="s">
        <v>103</v>
      </c>
      <c r="C60" s="145"/>
      <c r="D60" s="145"/>
      <c r="E60" s="145"/>
      <c r="F60" s="145"/>
      <c r="G60" s="145"/>
      <c r="H60" s="145"/>
      <c r="I60" s="145"/>
      <c r="J60" s="145"/>
      <c r="K60" s="28">
        <f>K34</f>
        <v>0.20429999999999998</v>
      </c>
      <c r="L60" s="18">
        <f>L34</f>
        <v>293.41361699999999</v>
      </c>
      <c r="M60" s="23"/>
      <c r="N60" s="23"/>
    </row>
    <row r="61" spans="1:14" s="2" customFormat="1" ht="21.95" customHeight="1" thickTop="1" thickBot="1" x14ac:dyDescent="0.3">
      <c r="A61" s="27" t="s">
        <v>22</v>
      </c>
      <c r="B61" s="145" t="s">
        <v>23</v>
      </c>
      <c r="C61" s="145"/>
      <c r="D61" s="145"/>
      <c r="E61" s="145"/>
      <c r="F61" s="145"/>
      <c r="G61" s="145"/>
      <c r="H61" s="145"/>
      <c r="I61" s="145"/>
      <c r="J61" s="145"/>
      <c r="K61" s="28">
        <f>K45</f>
        <v>0.39800000000000008</v>
      </c>
      <c r="L61" s="18">
        <f>L45</f>
        <v>688.38223956600007</v>
      </c>
      <c r="M61" s="23"/>
      <c r="N61" s="23"/>
    </row>
    <row r="62" spans="1:14" s="2" customFormat="1" ht="21.95" customHeight="1" thickTop="1" thickBot="1" x14ac:dyDescent="0.3">
      <c r="A62" s="27" t="s">
        <v>24</v>
      </c>
      <c r="B62" s="155" t="s">
        <v>65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8">
        <f>L57</f>
        <v>917.46659999999997</v>
      </c>
      <c r="M62" s="23"/>
      <c r="N62" s="23"/>
    </row>
    <row r="63" spans="1:14" s="2" customFormat="1" ht="21.95" customHeight="1" thickTop="1" thickBot="1" x14ac:dyDescent="0.3">
      <c r="A63" s="94" t="s">
        <v>8</v>
      </c>
      <c r="B63" s="95"/>
      <c r="C63" s="95"/>
      <c r="D63" s="95"/>
      <c r="E63" s="95"/>
      <c r="F63" s="95"/>
      <c r="G63" s="95"/>
      <c r="H63" s="95"/>
      <c r="I63" s="95"/>
      <c r="J63" s="95"/>
      <c r="K63" s="115"/>
      <c r="L63" s="86">
        <f>SUM(L60:L62)</f>
        <v>1899.2624565660001</v>
      </c>
      <c r="M63" s="20"/>
      <c r="N63" s="20"/>
    </row>
    <row r="64" spans="1:14" s="29" customFormat="1" ht="21.95" customHeight="1" thickTop="1" thickBot="1" x14ac:dyDescent="0.3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</row>
    <row r="65" spans="1:14" s="29" customFormat="1" ht="21.95" customHeight="1" thickTop="1" thickBot="1" x14ac:dyDescent="0.3">
      <c r="A65" s="108" t="s">
        <v>40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10"/>
      <c r="M65" s="11" t="s">
        <v>92</v>
      </c>
      <c r="N65" s="11" t="s">
        <v>94</v>
      </c>
    </row>
    <row r="66" spans="1:14" s="29" customFormat="1" ht="21.95" customHeight="1" thickTop="1" thickBot="1" x14ac:dyDescent="0.3">
      <c r="A66" s="46" t="s">
        <v>0</v>
      </c>
      <c r="B66" s="145" t="s">
        <v>66</v>
      </c>
      <c r="C66" s="145"/>
      <c r="D66" s="145"/>
      <c r="E66" s="145"/>
      <c r="F66" s="145"/>
      <c r="G66" s="145"/>
      <c r="H66" s="145"/>
      <c r="I66" s="145"/>
      <c r="J66" s="145"/>
      <c r="K66" s="28">
        <v>4.1999999999999997E-3</v>
      </c>
      <c r="L66" s="18">
        <f>$L$28*K66</f>
        <v>6.0319979999999997</v>
      </c>
      <c r="M66" s="19"/>
      <c r="N66" s="19"/>
    </row>
    <row r="67" spans="1:14" s="29" customFormat="1" ht="21.95" customHeight="1" thickTop="1" thickBot="1" x14ac:dyDescent="0.3">
      <c r="A67" s="46" t="s">
        <v>1</v>
      </c>
      <c r="B67" s="145" t="s">
        <v>67</v>
      </c>
      <c r="C67" s="145"/>
      <c r="D67" s="145"/>
      <c r="E67" s="145"/>
      <c r="F67" s="145"/>
      <c r="G67" s="145"/>
      <c r="H67" s="145"/>
      <c r="I67" s="145"/>
      <c r="J67" s="145"/>
      <c r="K67" s="28">
        <v>2.9999999999999997E-4</v>
      </c>
      <c r="L67" s="18">
        <f t="shared" ref="L67:L71" si="1">$L$28*K67</f>
        <v>0.43085699999999999</v>
      </c>
      <c r="M67" s="19"/>
      <c r="N67" s="19"/>
    </row>
    <row r="68" spans="1:14" s="29" customFormat="1" ht="21.95" customHeight="1" thickTop="1" thickBot="1" x14ac:dyDescent="0.3">
      <c r="A68" s="46" t="s">
        <v>2</v>
      </c>
      <c r="B68" s="153" t="s">
        <v>101</v>
      </c>
      <c r="C68" s="153"/>
      <c r="D68" s="153"/>
      <c r="E68" s="153"/>
      <c r="F68" s="153"/>
      <c r="G68" s="153"/>
      <c r="H68" s="153"/>
      <c r="I68" s="153"/>
      <c r="J68" s="153"/>
      <c r="K68" s="28">
        <v>0.02</v>
      </c>
      <c r="L68" s="18">
        <f t="shared" si="1"/>
        <v>28.723800000000001</v>
      </c>
      <c r="M68" s="19"/>
      <c r="N68" s="19"/>
    </row>
    <row r="69" spans="1:14" s="29" customFormat="1" ht="21.95" customHeight="1" thickTop="1" thickBot="1" x14ac:dyDescent="0.3">
      <c r="A69" s="46" t="s">
        <v>3</v>
      </c>
      <c r="B69" s="145" t="s">
        <v>68</v>
      </c>
      <c r="C69" s="145"/>
      <c r="D69" s="145"/>
      <c r="E69" s="145"/>
      <c r="F69" s="145"/>
      <c r="G69" s="145"/>
      <c r="H69" s="145"/>
      <c r="I69" s="145"/>
      <c r="J69" s="145"/>
      <c r="K69" s="28">
        <v>1.9400000000000001E-2</v>
      </c>
      <c r="L69" s="18">
        <f t="shared" si="1"/>
        <v>27.862086000000001</v>
      </c>
      <c r="M69" s="19"/>
      <c r="N69" s="19"/>
    </row>
    <row r="70" spans="1:14" s="29" customFormat="1" ht="21.95" customHeight="1" thickTop="1" thickBot="1" x14ac:dyDescent="0.3">
      <c r="A70" s="46" t="s">
        <v>4</v>
      </c>
      <c r="B70" s="145" t="s">
        <v>69</v>
      </c>
      <c r="C70" s="145"/>
      <c r="D70" s="145"/>
      <c r="E70" s="145"/>
      <c r="F70" s="145"/>
      <c r="G70" s="145"/>
      <c r="H70" s="145"/>
      <c r="I70" s="145"/>
      <c r="J70" s="145"/>
      <c r="K70" s="28">
        <v>7.7000000000000002E-3</v>
      </c>
      <c r="L70" s="18">
        <f>$L$28*K70</f>
        <v>11.058663000000001</v>
      </c>
      <c r="M70" s="19"/>
      <c r="N70" s="19"/>
    </row>
    <row r="71" spans="1:14" s="29" customFormat="1" ht="21.95" customHeight="1" thickTop="1" thickBot="1" x14ac:dyDescent="0.3">
      <c r="A71" s="46" t="s">
        <v>5</v>
      </c>
      <c r="B71" s="153" t="s">
        <v>102</v>
      </c>
      <c r="C71" s="153"/>
      <c r="D71" s="153"/>
      <c r="E71" s="153"/>
      <c r="F71" s="153"/>
      <c r="G71" s="153"/>
      <c r="H71" s="153"/>
      <c r="I71" s="153"/>
      <c r="J71" s="153"/>
      <c r="K71" s="28">
        <v>0.02</v>
      </c>
      <c r="L71" s="18">
        <f t="shared" si="1"/>
        <v>28.723800000000001</v>
      </c>
      <c r="M71" s="19"/>
      <c r="N71" s="19"/>
    </row>
    <row r="72" spans="1:14" s="29" customFormat="1" ht="21.95" customHeight="1" thickTop="1" thickBot="1" x14ac:dyDescent="0.3">
      <c r="A72" s="154" t="s">
        <v>8</v>
      </c>
      <c r="B72" s="154"/>
      <c r="C72" s="154"/>
      <c r="D72" s="154"/>
      <c r="E72" s="154"/>
      <c r="F72" s="154"/>
      <c r="G72" s="154"/>
      <c r="H72" s="154"/>
      <c r="I72" s="154"/>
      <c r="J72" s="154"/>
      <c r="K72" s="45">
        <f>SUM(K66:K71)</f>
        <v>7.1599999999999997E-2</v>
      </c>
      <c r="L72" s="47">
        <f>SUM(L66:L71)</f>
        <v>102.831204</v>
      </c>
      <c r="M72" s="20"/>
      <c r="N72" s="20"/>
    </row>
    <row r="73" spans="1:14" s="29" customFormat="1" ht="21.95" customHeight="1" thickTop="1" thickBot="1" x14ac:dyDescent="0.3">
      <c r="A73" s="116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</row>
    <row r="74" spans="1:14" s="29" customFormat="1" ht="21.95" customHeight="1" thickTop="1" thickBot="1" x14ac:dyDescent="0.3">
      <c r="A74" s="108" t="s">
        <v>25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10"/>
      <c r="M74" s="20"/>
      <c r="N74" s="20"/>
    </row>
    <row r="75" spans="1:14" s="29" customFormat="1" ht="21.95" customHeight="1" thickTop="1" thickBot="1" x14ac:dyDescent="0.3">
      <c r="A75" s="147" t="s">
        <v>41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8"/>
      <c r="M75" s="11" t="s">
        <v>92</v>
      </c>
      <c r="N75" s="11" t="s">
        <v>94</v>
      </c>
    </row>
    <row r="76" spans="1:14" s="29" customFormat="1" ht="21.95" customHeight="1" thickTop="1" thickBot="1" x14ac:dyDescent="0.3">
      <c r="A76" s="46" t="s">
        <v>0</v>
      </c>
      <c r="B76" s="145" t="s">
        <v>120</v>
      </c>
      <c r="C76" s="145"/>
      <c r="D76" s="145"/>
      <c r="E76" s="145"/>
      <c r="F76" s="145"/>
      <c r="G76" s="145"/>
      <c r="H76" s="145"/>
      <c r="I76" s="145"/>
      <c r="J76" s="145"/>
      <c r="K76" s="28">
        <v>0</v>
      </c>
      <c r="L76" s="18">
        <f>$L$28*K76</f>
        <v>0</v>
      </c>
      <c r="M76" s="19"/>
      <c r="N76" s="19"/>
    </row>
    <row r="77" spans="1:14" s="29" customFormat="1" ht="21.95" customHeight="1" thickTop="1" thickBot="1" x14ac:dyDescent="0.3">
      <c r="A77" s="46" t="s">
        <v>1</v>
      </c>
      <c r="B77" s="145" t="s">
        <v>70</v>
      </c>
      <c r="C77" s="145"/>
      <c r="D77" s="145"/>
      <c r="E77" s="145"/>
      <c r="F77" s="145"/>
      <c r="G77" s="145"/>
      <c r="H77" s="145"/>
      <c r="I77" s="145"/>
      <c r="J77" s="145"/>
      <c r="K77" s="28">
        <v>2.8E-3</v>
      </c>
      <c r="L77" s="18">
        <f t="shared" ref="L77:L81" si="2">$L$28*K77</f>
        <v>4.0213320000000001</v>
      </c>
      <c r="M77" s="19"/>
      <c r="N77" s="19"/>
    </row>
    <row r="78" spans="1:14" s="29" customFormat="1" ht="21.95" customHeight="1" thickTop="1" thickBot="1" x14ac:dyDescent="0.3">
      <c r="A78" s="46" t="s">
        <v>2</v>
      </c>
      <c r="B78" s="145" t="s">
        <v>119</v>
      </c>
      <c r="C78" s="145"/>
      <c r="D78" s="145"/>
      <c r="E78" s="145"/>
      <c r="F78" s="145"/>
      <c r="G78" s="145"/>
      <c r="H78" s="145"/>
      <c r="I78" s="145"/>
      <c r="J78" s="145"/>
      <c r="K78" s="28">
        <v>2.0000000000000001E-4</v>
      </c>
      <c r="L78" s="18">
        <f t="shared" si="2"/>
        <v>0.28723800000000005</v>
      </c>
      <c r="M78" s="19"/>
      <c r="N78" s="19"/>
    </row>
    <row r="79" spans="1:14" s="29" customFormat="1" ht="21.95" customHeight="1" thickTop="1" thickBot="1" x14ac:dyDescent="0.3">
      <c r="A79" s="46" t="s">
        <v>3</v>
      </c>
      <c r="B79" s="145" t="s">
        <v>71</v>
      </c>
      <c r="C79" s="145"/>
      <c r="D79" s="145"/>
      <c r="E79" s="145"/>
      <c r="F79" s="145"/>
      <c r="G79" s="145"/>
      <c r="H79" s="145"/>
      <c r="I79" s="145"/>
      <c r="J79" s="145"/>
      <c r="K79" s="28">
        <v>3.3E-3</v>
      </c>
      <c r="L79" s="18">
        <f t="shared" si="2"/>
        <v>4.7394270000000001</v>
      </c>
      <c r="M79" s="19"/>
      <c r="N79" s="19"/>
    </row>
    <row r="80" spans="1:14" s="29" customFormat="1" ht="21.95" customHeight="1" thickTop="1" thickBot="1" x14ac:dyDescent="0.3">
      <c r="A80" s="46" t="s">
        <v>4</v>
      </c>
      <c r="B80" s="145" t="s">
        <v>72</v>
      </c>
      <c r="C80" s="145"/>
      <c r="D80" s="145"/>
      <c r="E80" s="145"/>
      <c r="F80" s="145"/>
      <c r="G80" s="145"/>
      <c r="H80" s="145"/>
      <c r="I80" s="145"/>
      <c r="J80" s="145"/>
      <c r="K80" s="28">
        <v>6.9999999999999999E-4</v>
      </c>
      <c r="L80" s="18">
        <f t="shared" si="2"/>
        <v>1.005333</v>
      </c>
      <c r="M80" s="19"/>
      <c r="N80" s="19"/>
    </row>
    <row r="81" spans="1:14" s="29" customFormat="1" ht="21.95" customHeight="1" thickTop="1" thickBot="1" x14ac:dyDescent="0.3">
      <c r="A81" s="46" t="s">
        <v>5</v>
      </c>
      <c r="B81" s="145" t="s">
        <v>73</v>
      </c>
      <c r="C81" s="145"/>
      <c r="D81" s="145"/>
      <c r="E81" s="145"/>
      <c r="F81" s="145"/>
      <c r="G81" s="145"/>
      <c r="H81" s="145"/>
      <c r="I81" s="145"/>
      <c r="J81" s="145"/>
      <c r="K81" s="28">
        <v>5.5050000000000003E-3</v>
      </c>
      <c r="L81" s="18">
        <f t="shared" si="2"/>
        <v>7.9062259500000005</v>
      </c>
      <c r="M81" s="19"/>
      <c r="N81" s="19"/>
    </row>
    <row r="82" spans="1:14" s="29" customFormat="1" ht="21.95" customHeight="1" thickTop="1" thickBot="1" x14ac:dyDescent="0.3">
      <c r="A82" s="149" t="s">
        <v>8</v>
      </c>
      <c r="B82" s="149"/>
      <c r="C82" s="149"/>
      <c r="D82" s="149"/>
      <c r="E82" s="149"/>
      <c r="F82" s="149"/>
      <c r="G82" s="149"/>
      <c r="H82" s="149"/>
      <c r="I82" s="149"/>
      <c r="J82" s="149"/>
      <c r="K82" s="45">
        <f>SUM(K76:K81)</f>
        <v>1.2505E-2</v>
      </c>
      <c r="L82" s="47">
        <f>SUM(L76:L81)</f>
        <v>17.959555950000002</v>
      </c>
      <c r="M82" s="20"/>
      <c r="N82" s="20"/>
    </row>
    <row r="83" spans="1:14" s="29" customFormat="1" ht="21.95" customHeight="1" thickTop="1" thickBot="1" x14ac:dyDescent="0.3">
      <c r="A83" s="146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8"/>
    </row>
    <row r="84" spans="1:14" s="29" customFormat="1" ht="21.95" customHeight="1" thickTop="1" thickBot="1" x14ac:dyDescent="0.3">
      <c r="A84" s="147" t="s">
        <v>42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8"/>
      <c r="M84" s="11" t="s">
        <v>92</v>
      </c>
      <c r="N84" s="11" t="s">
        <v>94</v>
      </c>
    </row>
    <row r="85" spans="1:14" s="29" customFormat="1" ht="21.95" customHeight="1" thickTop="1" thickBot="1" x14ac:dyDescent="0.3">
      <c r="A85" s="46" t="s">
        <v>0</v>
      </c>
      <c r="B85" s="142" t="s">
        <v>74</v>
      </c>
      <c r="C85" s="143"/>
      <c r="D85" s="143"/>
      <c r="E85" s="143"/>
      <c r="F85" s="143"/>
      <c r="G85" s="143"/>
      <c r="H85" s="143"/>
      <c r="I85" s="143"/>
      <c r="J85" s="143"/>
      <c r="K85" s="144"/>
      <c r="L85" s="18">
        <v>0</v>
      </c>
      <c r="M85" s="19"/>
      <c r="N85" s="19"/>
    </row>
    <row r="86" spans="1:14" s="29" customFormat="1" ht="21.95" customHeight="1" thickTop="1" thickBot="1" x14ac:dyDescent="0.3">
      <c r="A86" s="150" t="s">
        <v>8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2"/>
      <c r="L86" s="48">
        <f>L85</f>
        <v>0</v>
      </c>
      <c r="M86" s="19"/>
      <c r="N86" s="19"/>
    </row>
    <row r="87" spans="1:14" s="29" customFormat="1" ht="21.95" customHeight="1" thickTop="1" thickBot="1" x14ac:dyDescent="0.3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8"/>
    </row>
    <row r="88" spans="1:14" s="29" customFormat="1" ht="21.95" customHeight="1" thickTop="1" thickBot="1" x14ac:dyDescent="0.3">
      <c r="A88" s="147" t="s">
        <v>26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8"/>
      <c r="M88" s="11" t="s">
        <v>92</v>
      </c>
      <c r="N88" s="11" t="s">
        <v>94</v>
      </c>
    </row>
    <row r="89" spans="1:14" s="29" customFormat="1" ht="21.95" customHeight="1" thickTop="1" thickBot="1" x14ac:dyDescent="0.3">
      <c r="A89" s="46" t="s">
        <v>9</v>
      </c>
      <c r="B89" s="142" t="s">
        <v>75</v>
      </c>
      <c r="C89" s="143"/>
      <c r="D89" s="143"/>
      <c r="E89" s="143"/>
      <c r="F89" s="143"/>
      <c r="G89" s="143"/>
      <c r="H89" s="143"/>
      <c r="I89" s="143"/>
      <c r="J89" s="143"/>
      <c r="K89" s="144"/>
      <c r="L89" s="18">
        <f>L82</f>
        <v>17.959555950000002</v>
      </c>
      <c r="M89" s="19"/>
      <c r="N89" s="19"/>
    </row>
    <row r="90" spans="1:14" s="29" customFormat="1" ht="21.95" customHeight="1" thickTop="1" thickBot="1" x14ac:dyDescent="0.3">
      <c r="A90" s="46" t="s">
        <v>14</v>
      </c>
      <c r="B90" s="142" t="s">
        <v>76</v>
      </c>
      <c r="C90" s="143"/>
      <c r="D90" s="143"/>
      <c r="E90" s="143"/>
      <c r="F90" s="143"/>
      <c r="G90" s="143"/>
      <c r="H90" s="143"/>
      <c r="I90" s="143"/>
      <c r="J90" s="143"/>
      <c r="K90" s="144"/>
      <c r="L90" s="18">
        <f>L86</f>
        <v>0</v>
      </c>
      <c r="M90" s="19"/>
      <c r="N90" s="19"/>
    </row>
    <row r="91" spans="1:14" s="29" customFormat="1" ht="21.95" customHeight="1" thickTop="1" thickBot="1" x14ac:dyDescent="0.3">
      <c r="A91" s="94" t="s">
        <v>8</v>
      </c>
      <c r="B91" s="95"/>
      <c r="C91" s="95"/>
      <c r="D91" s="95"/>
      <c r="E91" s="95"/>
      <c r="F91" s="95"/>
      <c r="G91" s="95"/>
      <c r="H91" s="95"/>
      <c r="I91" s="95"/>
      <c r="J91" s="95"/>
      <c r="K91" s="115"/>
      <c r="L91" s="47">
        <f>SUM(L89:L90)</f>
        <v>17.959555950000002</v>
      </c>
      <c r="M91" s="30"/>
      <c r="N91" s="30"/>
    </row>
    <row r="92" spans="1:14" s="29" customFormat="1" ht="21.95" customHeight="1" thickTop="1" thickBot="1" x14ac:dyDescent="0.3">
      <c r="A92" s="116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8"/>
    </row>
    <row r="93" spans="1:14" s="2" customFormat="1" ht="21.95" customHeight="1" thickTop="1" thickBot="1" x14ac:dyDescent="0.3">
      <c r="A93" s="108" t="s">
        <v>43</v>
      </c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10"/>
      <c r="M93" s="11" t="s">
        <v>92</v>
      </c>
      <c r="N93" s="11" t="s">
        <v>94</v>
      </c>
    </row>
    <row r="94" spans="1:14" s="2" customFormat="1" ht="21.95" customHeight="1" thickTop="1" thickBot="1" x14ac:dyDescent="0.3">
      <c r="A94" s="46" t="s">
        <v>0</v>
      </c>
      <c r="B94" s="145" t="s">
        <v>77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8">
        <v>0</v>
      </c>
      <c r="M94" s="19"/>
      <c r="N94" s="19"/>
    </row>
    <row r="95" spans="1:14" s="2" customFormat="1" ht="21.95" customHeight="1" thickTop="1" thickBot="1" x14ac:dyDescent="0.3">
      <c r="A95" s="46" t="s">
        <v>1</v>
      </c>
      <c r="B95" s="142" t="s">
        <v>124</v>
      </c>
      <c r="C95" s="143"/>
      <c r="D95" s="143"/>
      <c r="E95" s="143"/>
      <c r="F95" s="143"/>
      <c r="G95" s="143"/>
      <c r="H95" s="143"/>
      <c r="I95" s="143"/>
      <c r="J95" s="143"/>
      <c r="K95" s="144"/>
      <c r="L95" s="18">
        <v>0</v>
      </c>
      <c r="M95" s="19"/>
      <c r="N95" s="19"/>
    </row>
    <row r="96" spans="1:14" s="2" customFormat="1" ht="21.95" customHeight="1" thickTop="1" thickBot="1" x14ac:dyDescent="0.3">
      <c r="A96" s="46" t="s">
        <v>2</v>
      </c>
      <c r="B96" s="142" t="s">
        <v>125</v>
      </c>
      <c r="C96" s="143"/>
      <c r="D96" s="143"/>
      <c r="E96" s="143"/>
      <c r="F96" s="143"/>
      <c r="G96" s="143"/>
      <c r="H96" s="143"/>
      <c r="I96" s="143"/>
      <c r="J96" s="143"/>
      <c r="K96" s="144"/>
      <c r="L96" s="18">
        <v>0</v>
      </c>
      <c r="M96" s="19"/>
      <c r="N96" s="19"/>
    </row>
    <row r="97" spans="1:14" s="2" customFormat="1" ht="21.95" customHeight="1" thickTop="1" thickBot="1" x14ac:dyDescent="0.3">
      <c r="A97" s="46" t="s">
        <v>3</v>
      </c>
      <c r="B97" s="142" t="s">
        <v>140</v>
      </c>
      <c r="C97" s="143"/>
      <c r="D97" s="143"/>
      <c r="E97" s="143"/>
      <c r="F97" s="143"/>
      <c r="G97" s="143"/>
      <c r="H97" s="143"/>
      <c r="I97" s="143"/>
      <c r="J97" s="143"/>
      <c r="K97" s="144"/>
      <c r="L97" s="18">
        <v>0</v>
      </c>
      <c r="M97" s="19"/>
      <c r="N97" s="19"/>
    </row>
    <row r="98" spans="1:14" s="29" customFormat="1" ht="21.95" customHeight="1" thickTop="1" thickBot="1" x14ac:dyDescent="0.3">
      <c r="A98" s="94" t="s">
        <v>44</v>
      </c>
      <c r="B98" s="95"/>
      <c r="C98" s="95"/>
      <c r="D98" s="95"/>
      <c r="E98" s="95"/>
      <c r="F98" s="95"/>
      <c r="G98" s="95"/>
      <c r="H98" s="95"/>
      <c r="I98" s="95"/>
      <c r="J98" s="95"/>
      <c r="K98" s="115"/>
      <c r="L98" s="47">
        <f>SUM(L94:L97)</f>
        <v>0</v>
      </c>
      <c r="M98" s="30"/>
      <c r="N98" s="30"/>
    </row>
    <row r="99" spans="1:14" s="29" customFormat="1" ht="21.95" customHeight="1" thickTop="1" thickBot="1" x14ac:dyDescent="0.3">
      <c r="A99" s="116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8"/>
    </row>
    <row r="100" spans="1:14" s="29" customFormat="1" ht="21.95" customHeight="1" thickTop="1" thickBot="1" x14ac:dyDescent="0.3">
      <c r="A100" s="108" t="s">
        <v>45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10"/>
      <c r="M100" s="11" t="s">
        <v>92</v>
      </c>
      <c r="N100" s="11" t="s">
        <v>94</v>
      </c>
    </row>
    <row r="101" spans="1:14" s="29" customFormat="1" ht="21.95" customHeight="1" thickTop="1" thickBot="1" x14ac:dyDescent="0.3">
      <c r="A101" s="46" t="s">
        <v>0</v>
      </c>
      <c r="B101" s="5" t="s">
        <v>78</v>
      </c>
      <c r="C101" s="5"/>
      <c r="D101" s="5"/>
      <c r="E101" s="5"/>
      <c r="F101" s="5"/>
      <c r="G101" s="5"/>
      <c r="H101" s="5"/>
      <c r="I101" s="5"/>
      <c r="J101" s="31"/>
      <c r="K101" s="32">
        <v>0.05</v>
      </c>
      <c r="L101" s="18">
        <f>L117*K101</f>
        <v>172.81216082580002</v>
      </c>
      <c r="M101" s="19"/>
      <c r="N101" s="19"/>
    </row>
    <row r="102" spans="1:14" s="29" customFormat="1" ht="21.95" customHeight="1" thickTop="1" thickBot="1" x14ac:dyDescent="0.3">
      <c r="A102" s="46" t="s">
        <v>1</v>
      </c>
      <c r="B102" s="5" t="s">
        <v>15</v>
      </c>
      <c r="C102" s="5"/>
      <c r="D102" s="5"/>
      <c r="E102" s="5"/>
      <c r="F102" s="5"/>
      <c r="G102" s="5"/>
      <c r="H102" s="5"/>
      <c r="I102" s="5"/>
      <c r="J102" s="31"/>
      <c r="K102" s="32">
        <v>0.1</v>
      </c>
      <c r="L102" s="18">
        <f>(L117+L101)*K102</f>
        <v>362.90553773418009</v>
      </c>
      <c r="M102" s="19"/>
      <c r="N102" s="19"/>
    </row>
    <row r="103" spans="1:14" s="29" customFormat="1" ht="21.95" customHeight="1" thickTop="1" thickBot="1" x14ac:dyDescent="0.3">
      <c r="A103" s="94" t="s">
        <v>8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115"/>
      <c r="L103" s="47">
        <f>SUM(L101:L102)</f>
        <v>535.71769855998014</v>
      </c>
      <c r="M103" s="30"/>
      <c r="N103" s="30"/>
    </row>
    <row r="104" spans="1:14" s="29" customFormat="1" ht="21.95" customHeight="1" thickTop="1" thickBot="1" x14ac:dyDescent="0.3">
      <c r="A104" s="125" t="s">
        <v>2</v>
      </c>
      <c r="B104" s="136" t="s">
        <v>108</v>
      </c>
      <c r="C104" s="127" t="s">
        <v>106</v>
      </c>
      <c r="D104" s="128"/>
      <c r="E104" s="133" t="s">
        <v>85</v>
      </c>
      <c r="F104" s="135"/>
      <c r="G104" s="135"/>
      <c r="H104" s="135"/>
      <c r="I104" s="134"/>
      <c r="J104" s="33">
        <v>1.6500000000000001E-2</v>
      </c>
      <c r="K104" s="119">
        <f>J108</f>
        <v>0.14250000000000002</v>
      </c>
      <c r="L104" s="18">
        <f>($L$117+$L$101+$L$102)/(1-$K$104)*J104</f>
        <v>76.813242097671946</v>
      </c>
      <c r="M104" s="34"/>
      <c r="N104" s="34"/>
    </row>
    <row r="105" spans="1:14" s="29" customFormat="1" ht="21.95" customHeight="1" thickTop="1" thickBot="1" x14ac:dyDescent="0.3">
      <c r="A105" s="125"/>
      <c r="B105" s="137"/>
      <c r="C105" s="129"/>
      <c r="D105" s="130"/>
      <c r="E105" s="133" t="s">
        <v>118</v>
      </c>
      <c r="F105" s="135"/>
      <c r="G105" s="135" t="s">
        <v>86</v>
      </c>
      <c r="H105" s="135"/>
      <c r="I105" s="134"/>
      <c r="J105" s="33">
        <v>7.5999999999999998E-2</v>
      </c>
      <c r="K105" s="120"/>
      <c r="L105" s="18">
        <f t="shared" ref="L105:L106" si="3">($L$117+$L$101+$L$102)/(1-$K$104)*J105</f>
        <v>353.80644844988291</v>
      </c>
      <c r="M105" s="34"/>
      <c r="N105" s="34"/>
    </row>
    <row r="106" spans="1:14" s="29" customFormat="1" ht="21.95" customHeight="1" thickTop="1" thickBot="1" x14ac:dyDescent="0.3">
      <c r="A106" s="125"/>
      <c r="B106" s="137"/>
      <c r="C106" s="131"/>
      <c r="D106" s="132"/>
      <c r="E106" s="139" t="s">
        <v>87</v>
      </c>
      <c r="F106" s="140"/>
      <c r="G106" s="140"/>
      <c r="H106" s="140"/>
      <c r="I106" s="141"/>
      <c r="J106" s="33">
        <v>0</v>
      </c>
      <c r="K106" s="120"/>
      <c r="L106" s="18">
        <f t="shared" si="3"/>
        <v>0</v>
      </c>
      <c r="M106" s="34"/>
      <c r="N106" s="34"/>
    </row>
    <row r="107" spans="1:14" s="29" customFormat="1" ht="21.95" customHeight="1" thickTop="1" thickBot="1" x14ac:dyDescent="0.3">
      <c r="A107" s="126"/>
      <c r="B107" s="138"/>
      <c r="C107" s="133" t="s">
        <v>107</v>
      </c>
      <c r="D107" s="134"/>
      <c r="E107" s="133" t="s">
        <v>88</v>
      </c>
      <c r="F107" s="135"/>
      <c r="G107" s="135"/>
      <c r="H107" s="135"/>
      <c r="I107" s="134"/>
      <c r="J107" s="33">
        <v>0.05</v>
      </c>
      <c r="K107" s="121"/>
      <c r="L107" s="18">
        <f>($L$117+$L$101+$L$102)/(1-$K$104)*J107</f>
        <v>232.76740029597559</v>
      </c>
      <c r="M107" s="34"/>
      <c r="N107" s="34"/>
    </row>
    <row r="108" spans="1:14" s="29" customFormat="1" ht="21.95" customHeight="1" thickTop="1" thickBot="1" x14ac:dyDescent="0.3">
      <c r="A108" s="94" t="s">
        <v>46</v>
      </c>
      <c r="B108" s="95"/>
      <c r="C108" s="95"/>
      <c r="D108" s="95"/>
      <c r="E108" s="95"/>
      <c r="F108" s="95"/>
      <c r="G108" s="95"/>
      <c r="H108" s="95"/>
      <c r="I108" s="115"/>
      <c r="J108" s="49">
        <f>SUM(J104:J107)</f>
        <v>0.14250000000000002</v>
      </c>
      <c r="K108" s="49">
        <f>K101+K102+K104</f>
        <v>0.29250000000000004</v>
      </c>
      <c r="L108" s="47">
        <f>SUM(L103:L107)</f>
        <v>1199.1047894035107</v>
      </c>
      <c r="M108" s="30"/>
      <c r="N108" s="30"/>
    </row>
    <row r="109" spans="1:14" s="2" customFormat="1" ht="21.95" customHeight="1" thickTop="1" thickBot="1" x14ac:dyDescent="0.3">
      <c r="A109" s="111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3"/>
    </row>
    <row r="110" spans="1:14" s="2" customFormat="1" ht="21.95" customHeight="1" thickTop="1" thickBot="1" x14ac:dyDescent="0.3">
      <c r="A110" s="108" t="s">
        <v>27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10"/>
      <c r="M110" s="30"/>
      <c r="N110" s="30"/>
    </row>
    <row r="111" spans="1:14" s="2" customFormat="1" ht="21.95" customHeight="1" thickTop="1" thickBot="1" x14ac:dyDescent="0.3">
      <c r="A111" s="122" t="s">
        <v>47</v>
      </c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4"/>
      <c r="M111" s="11" t="s">
        <v>92</v>
      </c>
      <c r="N111" s="11" t="s">
        <v>94</v>
      </c>
    </row>
    <row r="112" spans="1:14" s="2" customFormat="1" ht="21.95" customHeight="1" thickTop="1" thickBot="1" x14ac:dyDescent="0.3">
      <c r="A112" s="46" t="s">
        <v>0</v>
      </c>
      <c r="B112" s="102" t="s">
        <v>79</v>
      </c>
      <c r="C112" s="103"/>
      <c r="D112" s="103"/>
      <c r="E112" s="103"/>
      <c r="F112" s="103"/>
      <c r="G112" s="103"/>
      <c r="H112" s="103"/>
      <c r="I112" s="103"/>
      <c r="J112" s="103"/>
      <c r="K112" s="104"/>
      <c r="L112" s="18">
        <f>L28</f>
        <v>1436.19</v>
      </c>
      <c r="M112" s="19"/>
      <c r="N112" s="19"/>
    </row>
    <row r="113" spans="1:14" s="2" customFormat="1" ht="21.95" customHeight="1" thickTop="1" thickBot="1" x14ac:dyDescent="0.3">
      <c r="A113" s="46" t="s">
        <v>1</v>
      </c>
      <c r="B113" s="114" t="s">
        <v>80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8">
        <f>L63</f>
        <v>1899.2624565660001</v>
      </c>
      <c r="M113" s="19"/>
      <c r="N113" s="19"/>
    </row>
    <row r="114" spans="1:14" s="2" customFormat="1" ht="21.95" customHeight="1" thickTop="1" thickBot="1" x14ac:dyDescent="0.3">
      <c r="A114" s="46" t="s">
        <v>2</v>
      </c>
      <c r="B114" s="102" t="s">
        <v>81</v>
      </c>
      <c r="C114" s="103"/>
      <c r="D114" s="103"/>
      <c r="E114" s="103"/>
      <c r="F114" s="103"/>
      <c r="G114" s="103"/>
      <c r="H114" s="103"/>
      <c r="I114" s="103"/>
      <c r="J114" s="103"/>
      <c r="K114" s="104"/>
      <c r="L114" s="18">
        <f>L72</f>
        <v>102.831204</v>
      </c>
      <c r="M114" s="19"/>
      <c r="N114" s="19"/>
    </row>
    <row r="115" spans="1:14" s="2" customFormat="1" ht="21.95" customHeight="1" thickTop="1" thickBot="1" x14ac:dyDescent="0.3">
      <c r="A115" s="46" t="s">
        <v>3</v>
      </c>
      <c r="B115" s="102" t="s">
        <v>82</v>
      </c>
      <c r="C115" s="103"/>
      <c r="D115" s="103"/>
      <c r="E115" s="103"/>
      <c r="F115" s="103"/>
      <c r="G115" s="103"/>
      <c r="H115" s="103"/>
      <c r="I115" s="103"/>
      <c r="J115" s="103"/>
      <c r="K115" s="104"/>
      <c r="L115" s="18">
        <f>L91</f>
        <v>17.959555950000002</v>
      </c>
      <c r="M115" s="19"/>
      <c r="N115" s="19"/>
    </row>
    <row r="116" spans="1:14" s="2" customFormat="1" ht="21.95" customHeight="1" thickTop="1" thickBot="1" x14ac:dyDescent="0.3">
      <c r="A116" s="46" t="s">
        <v>4</v>
      </c>
      <c r="B116" s="102" t="s">
        <v>83</v>
      </c>
      <c r="C116" s="103"/>
      <c r="D116" s="103"/>
      <c r="E116" s="103"/>
      <c r="F116" s="103"/>
      <c r="G116" s="103"/>
      <c r="H116" s="103"/>
      <c r="I116" s="103"/>
      <c r="J116" s="103"/>
      <c r="K116" s="104"/>
      <c r="L116" s="18">
        <f>L98</f>
        <v>0</v>
      </c>
      <c r="M116" s="19"/>
      <c r="N116" s="19"/>
    </row>
    <row r="117" spans="1:14" s="2" customFormat="1" ht="21.95" customHeight="1" thickTop="1" thickBot="1" x14ac:dyDescent="0.3">
      <c r="A117" s="94" t="s">
        <v>48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47">
        <f>SUM(L112:L116)</f>
        <v>3456.2432165160003</v>
      </c>
      <c r="M117" s="30"/>
      <c r="N117" s="30"/>
    </row>
    <row r="118" spans="1:14" s="29" customFormat="1" ht="21.95" customHeight="1" thickTop="1" thickBot="1" x14ac:dyDescent="0.3">
      <c r="A118" s="46" t="s">
        <v>5</v>
      </c>
      <c r="B118" s="102" t="s">
        <v>84</v>
      </c>
      <c r="C118" s="103"/>
      <c r="D118" s="103"/>
      <c r="E118" s="103"/>
      <c r="F118" s="103"/>
      <c r="G118" s="103"/>
      <c r="H118" s="103"/>
      <c r="I118" s="103"/>
      <c r="J118" s="103"/>
      <c r="K118" s="104"/>
      <c r="L118" s="18">
        <f>L108</f>
        <v>1199.1047894035107</v>
      </c>
      <c r="M118" s="19"/>
      <c r="N118" s="19"/>
    </row>
    <row r="119" spans="1:14" s="2" customFormat="1" ht="21.95" customHeight="1" thickTop="1" thickBot="1" x14ac:dyDescent="0.3">
      <c r="A119" s="105" t="s">
        <v>49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7"/>
      <c r="L119" s="87">
        <f>SUM(L117:L118)</f>
        <v>4655.3480059195108</v>
      </c>
      <c r="M119" s="35"/>
      <c r="N119" s="35"/>
    </row>
    <row r="120" spans="1:14" s="2" customFormat="1" ht="21.95" customHeight="1" thickTop="1" thickBot="1" x14ac:dyDescent="0.3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84"/>
    </row>
    <row r="121" spans="1:14" s="2" customFormat="1" ht="21.95" customHeight="1" thickTop="1" thickBot="1" x14ac:dyDescent="0.3">
      <c r="A121" s="108" t="s">
        <v>50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10"/>
      <c r="M121" s="36"/>
    </row>
    <row r="122" spans="1:14" s="2" customFormat="1" ht="61.5" thickTop="1" thickBot="1" x14ac:dyDescent="0.3">
      <c r="A122" s="96" t="s">
        <v>111</v>
      </c>
      <c r="B122" s="96"/>
      <c r="C122" s="96"/>
      <c r="D122" s="96"/>
      <c r="E122" s="97" t="s">
        <v>110</v>
      </c>
      <c r="F122" s="97"/>
      <c r="G122" s="97" t="s">
        <v>112</v>
      </c>
      <c r="H122" s="97"/>
      <c r="I122" s="97" t="s">
        <v>113</v>
      </c>
      <c r="J122" s="97"/>
      <c r="K122" s="51" t="s">
        <v>90</v>
      </c>
      <c r="L122" s="88" t="s">
        <v>91</v>
      </c>
      <c r="M122" s="37" t="s">
        <v>93</v>
      </c>
      <c r="N122" s="37" t="s">
        <v>93</v>
      </c>
    </row>
    <row r="123" spans="1:14" s="2" customFormat="1" ht="30" customHeight="1" thickTop="1" thickBot="1" x14ac:dyDescent="0.3">
      <c r="A123" s="98" t="str">
        <f>D5</f>
        <v>Auxiliar Administrativo</v>
      </c>
      <c r="B123" s="98"/>
      <c r="C123" s="98"/>
      <c r="D123" s="98"/>
      <c r="E123" s="99">
        <f>L119</f>
        <v>4655.3480059195108</v>
      </c>
      <c r="F123" s="99"/>
      <c r="G123" s="100">
        <v>1</v>
      </c>
      <c r="H123" s="101"/>
      <c r="I123" s="99">
        <f>E123*G123</f>
        <v>4655.3480059195108</v>
      </c>
      <c r="J123" s="99"/>
      <c r="K123" s="38">
        <f>L12</f>
        <v>26</v>
      </c>
      <c r="L123" s="89">
        <f>ROUND(K123*I123,2)</f>
        <v>121039.05</v>
      </c>
      <c r="M123" s="35"/>
      <c r="N123" s="35"/>
    </row>
    <row r="124" spans="1:14" s="2" customFormat="1" ht="21.95" customHeight="1" thickTop="1" thickBot="1" x14ac:dyDescent="0.3">
      <c r="A124" s="94" t="s">
        <v>51</v>
      </c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0">
        <f>L123*12</f>
        <v>1452468.6</v>
      </c>
      <c r="M124" s="52"/>
      <c r="N124" s="52"/>
    </row>
    <row r="125" spans="1:14" ht="15" thickTop="1" x14ac:dyDescent="0.2"/>
  </sheetData>
  <mergeCells count="120">
    <mergeCell ref="A29:L29"/>
    <mergeCell ref="A36:L36"/>
    <mergeCell ref="B37:J37"/>
    <mergeCell ref="B38:J38"/>
    <mergeCell ref="B39:J39"/>
    <mergeCell ref="B40:J40"/>
    <mergeCell ref="B41:J41"/>
    <mergeCell ref="A30:L30"/>
    <mergeCell ref="A31:L31"/>
    <mergeCell ref="B32:J32"/>
    <mergeCell ref="B33:J33"/>
    <mergeCell ref="B34:J34"/>
    <mergeCell ref="A35:L35"/>
    <mergeCell ref="A1:L1"/>
    <mergeCell ref="D2:L2"/>
    <mergeCell ref="D3:L3"/>
    <mergeCell ref="D4:L4"/>
    <mergeCell ref="B25:K25"/>
    <mergeCell ref="B26:K26"/>
    <mergeCell ref="B27:K27"/>
    <mergeCell ref="A28:K28"/>
    <mergeCell ref="A20:L20"/>
    <mergeCell ref="B23:J23"/>
    <mergeCell ref="A21:L21"/>
    <mergeCell ref="D5:L5"/>
    <mergeCell ref="B24:J24"/>
    <mergeCell ref="A14:L14"/>
    <mergeCell ref="A15:L15"/>
    <mergeCell ref="A47:L47"/>
    <mergeCell ref="B50:K50"/>
    <mergeCell ref="B51:K51"/>
    <mergeCell ref="B52:K52"/>
    <mergeCell ref="B42:J42"/>
    <mergeCell ref="H44:J44"/>
    <mergeCell ref="A45:J45"/>
    <mergeCell ref="A46:L46"/>
    <mergeCell ref="H43:J43"/>
    <mergeCell ref="B48:E48"/>
    <mergeCell ref="C43:E43"/>
    <mergeCell ref="F43:G43"/>
    <mergeCell ref="A59:L59"/>
    <mergeCell ref="B60:J60"/>
    <mergeCell ref="B61:J61"/>
    <mergeCell ref="B62:K62"/>
    <mergeCell ref="A64:L64"/>
    <mergeCell ref="B53:K53"/>
    <mergeCell ref="B54:K54"/>
    <mergeCell ref="B55:K55"/>
    <mergeCell ref="B56:K56"/>
    <mergeCell ref="A58:L58"/>
    <mergeCell ref="A57:K57"/>
    <mergeCell ref="A63:K63"/>
    <mergeCell ref="B71:J71"/>
    <mergeCell ref="A72:J72"/>
    <mergeCell ref="A73:L73"/>
    <mergeCell ref="A74:L74"/>
    <mergeCell ref="A75:L75"/>
    <mergeCell ref="B76:J76"/>
    <mergeCell ref="A65:L65"/>
    <mergeCell ref="B66:J66"/>
    <mergeCell ref="B67:J67"/>
    <mergeCell ref="B68:J68"/>
    <mergeCell ref="B69:J69"/>
    <mergeCell ref="B70:J70"/>
    <mergeCell ref="A83:L83"/>
    <mergeCell ref="A84:L84"/>
    <mergeCell ref="B85:K85"/>
    <mergeCell ref="A87:L87"/>
    <mergeCell ref="A88:L88"/>
    <mergeCell ref="B77:J77"/>
    <mergeCell ref="B78:J78"/>
    <mergeCell ref="B79:J79"/>
    <mergeCell ref="B80:J80"/>
    <mergeCell ref="B81:J81"/>
    <mergeCell ref="A82:J82"/>
    <mergeCell ref="A86:K86"/>
    <mergeCell ref="B89:K89"/>
    <mergeCell ref="B90:K90"/>
    <mergeCell ref="A92:L92"/>
    <mergeCell ref="B94:K94"/>
    <mergeCell ref="B95:K95"/>
    <mergeCell ref="B96:K96"/>
    <mergeCell ref="B97:K97"/>
    <mergeCell ref="A93:L93"/>
    <mergeCell ref="A91:K91"/>
    <mergeCell ref="A98:K98"/>
    <mergeCell ref="A99:L99"/>
    <mergeCell ref="K104:K107"/>
    <mergeCell ref="A100:L100"/>
    <mergeCell ref="B115:K115"/>
    <mergeCell ref="A108:I108"/>
    <mergeCell ref="A111:L111"/>
    <mergeCell ref="A104:A107"/>
    <mergeCell ref="A103:K103"/>
    <mergeCell ref="C104:D106"/>
    <mergeCell ref="C107:D107"/>
    <mergeCell ref="E104:I104"/>
    <mergeCell ref="E105:I105"/>
    <mergeCell ref="B104:B107"/>
    <mergeCell ref="E106:I106"/>
    <mergeCell ref="E107:I107"/>
    <mergeCell ref="B116:K116"/>
    <mergeCell ref="A117:K117"/>
    <mergeCell ref="B118:K118"/>
    <mergeCell ref="A119:K119"/>
    <mergeCell ref="A121:L121"/>
    <mergeCell ref="A109:L109"/>
    <mergeCell ref="A110:L110"/>
    <mergeCell ref="B112:K112"/>
    <mergeCell ref="B113:K113"/>
    <mergeCell ref="B114:K114"/>
    <mergeCell ref="A124:K124"/>
    <mergeCell ref="A122:D122"/>
    <mergeCell ref="E122:F122"/>
    <mergeCell ref="G122:H122"/>
    <mergeCell ref="I122:J122"/>
    <mergeCell ref="A123:D123"/>
    <mergeCell ref="E123:F123"/>
    <mergeCell ref="G123:H123"/>
    <mergeCell ref="I123:J123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2" manualBreakCount="2">
    <brk id="57" max="11" man="1"/>
    <brk id="109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27"/>
  <sheetViews>
    <sheetView showGridLines="0" zoomScaleNormal="100" zoomScaleSheetLayoutView="100" workbookViewId="0">
      <selection activeCell="G3" sqref="G3"/>
    </sheetView>
  </sheetViews>
  <sheetFormatPr defaultRowHeight="11.25" x14ac:dyDescent="0.2"/>
  <cols>
    <col min="1" max="1" width="4.5703125" style="58" bestFit="1" customWidth="1"/>
    <col min="2" max="2" width="19.5703125" style="58" bestFit="1" customWidth="1"/>
    <col min="3" max="3" width="10.85546875" style="58" bestFit="1" customWidth="1"/>
    <col min="4" max="4" width="13.42578125" style="58" bestFit="1" customWidth="1"/>
    <col min="5" max="5" width="12" style="58" bestFit="1" customWidth="1"/>
    <col min="6" max="6" width="12.140625" style="58" bestFit="1" customWidth="1"/>
    <col min="7" max="7" width="13.5703125" style="58" bestFit="1" customWidth="1"/>
    <col min="8" max="8" width="17.28515625" style="58" bestFit="1" customWidth="1"/>
    <col min="9" max="9" width="11.5703125" style="58" bestFit="1" customWidth="1"/>
    <col min="10" max="16384" width="9.140625" style="58"/>
  </cols>
  <sheetData>
    <row r="1" spans="1:7" ht="20.100000000000001" customHeight="1" x14ac:dyDescent="0.2">
      <c r="A1" s="190"/>
      <c r="B1" s="190"/>
      <c r="C1" s="190"/>
      <c r="D1" s="190"/>
      <c r="E1" s="190"/>
      <c r="F1" s="190"/>
      <c r="G1" s="190"/>
    </row>
    <row r="2" spans="1:7" ht="20.100000000000001" customHeight="1" x14ac:dyDescent="0.2">
      <c r="A2" s="63" t="s">
        <v>97</v>
      </c>
      <c r="B2" s="63" t="s">
        <v>96</v>
      </c>
      <c r="C2" s="63" t="s">
        <v>131</v>
      </c>
      <c r="D2" s="64" t="s">
        <v>126</v>
      </c>
      <c r="E2" s="64" t="s">
        <v>99</v>
      </c>
      <c r="F2" s="64" t="s">
        <v>98</v>
      </c>
      <c r="G2" s="64" t="s">
        <v>100</v>
      </c>
    </row>
    <row r="3" spans="1:7" ht="20.100000000000001" customHeight="1" x14ac:dyDescent="0.2">
      <c r="A3" s="80">
        <v>1</v>
      </c>
      <c r="B3" s="82" t="str">
        <f>'Auxiliar Adm'!D5</f>
        <v>Auxiliar Administrativo</v>
      </c>
      <c r="C3" s="92">
        <f>'Auxiliar Adm'!L22</f>
        <v>1436.19</v>
      </c>
      <c r="D3" s="66">
        <f>'Auxiliar Adm'!I123</f>
        <v>4655.3480059195108</v>
      </c>
      <c r="E3" s="65">
        <f>'Auxiliar Adm'!K123</f>
        <v>26</v>
      </c>
      <c r="F3" s="66">
        <f>'Auxiliar Adm'!L123</f>
        <v>121039.05</v>
      </c>
      <c r="G3" s="66">
        <f>'Auxiliar Adm'!L124</f>
        <v>1452468.6</v>
      </c>
    </row>
    <row r="4" spans="1:7" ht="20.100000000000001" customHeight="1" x14ac:dyDescent="0.2">
      <c r="A4" s="191"/>
      <c r="B4" s="191"/>
      <c r="C4" s="191"/>
      <c r="D4" s="191"/>
      <c r="E4" s="191"/>
      <c r="F4" s="81">
        <f>SUM(F3:F3)</f>
        <v>121039.05</v>
      </c>
      <c r="G4" s="78">
        <f>SUM(G3:G3)</f>
        <v>1452468.6</v>
      </c>
    </row>
    <row r="5" spans="1:7" ht="15" customHeight="1" x14ac:dyDescent="0.2">
      <c r="A5" s="62"/>
      <c r="B5" s="62"/>
      <c r="C5" s="62"/>
      <c r="D5" s="62"/>
      <c r="E5" s="62"/>
      <c r="F5" s="62"/>
    </row>
    <row r="6" spans="1:7" ht="15" customHeight="1" x14ac:dyDescent="0.2">
      <c r="A6" s="67"/>
      <c r="B6" s="67"/>
      <c r="C6" s="67"/>
      <c r="D6" s="67"/>
      <c r="E6" s="67"/>
      <c r="F6" s="67"/>
    </row>
    <row r="7" spans="1:7" x14ac:dyDescent="0.2">
      <c r="A7" s="67"/>
      <c r="B7" s="67"/>
      <c r="C7" s="67"/>
      <c r="D7" s="67"/>
      <c r="E7" s="67"/>
      <c r="F7" s="67"/>
    </row>
    <row r="8" spans="1:7" x14ac:dyDescent="0.2">
      <c r="A8" s="67"/>
      <c r="B8" s="67"/>
      <c r="C8" s="67"/>
      <c r="D8" s="67"/>
      <c r="E8" s="67"/>
      <c r="F8" s="67"/>
    </row>
    <row r="9" spans="1:7" x14ac:dyDescent="0.2">
      <c r="A9" s="67"/>
      <c r="B9" s="67"/>
      <c r="C9" s="67"/>
      <c r="D9" s="67"/>
      <c r="E9" s="67"/>
      <c r="F9" s="67"/>
    </row>
    <row r="10" spans="1:7" x14ac:dyDescent="0.2">
      <c r="A10" s="67"/>
      <c r="B10" s="67"/>
      <c r="C10" s="67"/>
      <c r="D10" s="67"/>
      <c r="E10" s="67"/>
      <c r="F10" s="67"/>
    </row>
    <row r="11" spans="1:7" x14ac:dyDescent="0.2">
      <c r="A11" s="67"/>
      <c r="B11" s="67"/>
      <c r="C11" s="67"/>
      <c r="D11" s="67"/>
      <c r="E11" s="67"/>
      <c r="F11" s="67"/>
    </row>
    <row r="12" spans="1:7" x14ac:dyDescent="0.2">
      <c r="A12" s="67"/>
      <c r="B12" s="67"/>
      <c r="C12" s="67"/>
      <c r="D12" s="67"/>
      <c r="E12" s="67"/>
      <c r="F12" s="68"/>
    </row>
    <row r="13" spans="1:7" x14ac:dyDescent="0.2">
      <c r="A13" s="67"/>
      <c r="B13" s="67"/>
      <c r="C13" s="67"/>
      <c r="D13" s="67"/>
      <c r="E13" s="67"/>
      <c r="F13" s="67"/>
    </row>
    <row r="14" spans="1:7" x14ac:dyDescent="0.2">
      <c r="A14" s="67"/>
      <c r="B14" s="67"/>
      <c r="C14" s="67"/>
      <c r="D14" s="67"/>
      <c r="E14" s="67"/>
      <c r="F14" s="67"/>
    </row>
    <row r="15" spans="1:7" x14ac:dyDescent="0.2">
      <c r="A15" s="67"/>
      <c r="B15" s="67"/>
      <c r="C15" s="67"/>
      <c r="D15" s="67"/>
      <c r="E15" s="67"/>
      <c r="F15" s="67"/>
    </row>
    <row r="16" spans="1:7" x14ac:dyDescent="0.2">
      <c r="A16" s="67"/>
      <c r="B16" s="67"/>
      <c r="C16" s="67"/>
      <c r="D16" s="67"/>
      <c r="E16" s="67"/>
      <c r="F16" s="67"/>
    </row>
    <row r="17" spans="1:6" x14ac:dyDescent="0.2">
      <c r="A17" s="67"/>
      <c r="B17" s="67"/>
      <c r="C17" s="67"/>
      <c r="D17" s="67"/>
      <c r="E17" s="67"/>
      <c r="F17" s="67"/>
    </row>
    <row r="19" spans="1:6" x14ac:dyDescent="0.2">
      <c r="A19" s="69"/>
      <c r="B19" s="70"/>
      <c r="C19" s="70"/>
      <c r="D19" s="70"/>
      <c r="E19" s="70"/>
      <c r="F19" s="70"/>
    </row>
    <row r="20" spans="1:6" x14ac:dyDescent="0.2">
      <c r="A20" s="71"/>
      <c r="B20" s="72"/>
      <c r="C20" s="72"/>
      <c r="D20" s="72"/>
      <c r="E20" s="72"/>
      <c r="F20" s="73"/>
    </row>
    <row r="21" spans="1:6" x14ac:dyDescent="0.2">
      <c r="A21" s="74"/>
      <c r="B21" s="74"/>
      <c r="C21" s="74"/>
      <c r="D21" s="74"/>
      <c r="E21" s="74"/>
      <c r="F21" s="75"/>
    </row>
    <row r="22" spans="1:6" x14ac:dyDescent="0.2">
      <c r="A22" s="76"/>
      <c r="B22" s="76"/>
      <c r="C22" s="76"/>
      <c r="D22" s="76"/>
      <c r="E22" s="76"/>
      <c r="F22" s="76"/>
    </row>
    <row r="26" spans="1:6" x14ac:dyDescent="0.2">
      <c r="F26" s="189"/>
    </row>
    <row r="27" spans="1:6" x14ac:dyDescent="0.2">
      <c r="F27" s="189"/>
    </row>
  </sheetData>
  <mergeCells count="3">
    <mergeCell ref="F26:F27"/>
    <mergeCell ref="A1:G1"/>
    <mergeCell ref="A4:E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Auxiliar Adm</vt:lpstr>
      <vt:lpstr>Resumo</vt:lpstr>
      <vt:lpstr>'Auxiliar Adm'!Area_de_impressao</vt:lpstr>
      <vt:lpstr>Resumo!Area_de_impressao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Raphael Lira da Silva</cp:lastModifiedBy>
  <cp:lastPrinted>2022-11-09T17:49:05Z</cp:lastPrinted>
  <dcterms:created xsi:type="dcterms:W3CDTF">2013-03-06T14:15:05Z</dcterms:created>
  <dcterms:modified xsi:type="dcterms:W3CDTF">2022-11-11T15:31:44Z</dcterms:modified>
</cp:coreProperties>
</file>